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C:\Users\Massiel Segura\Desktop\"/>
    </mc:Choice>
  </mc:AlternateContent>
  <xr:revisionPtr revIDLastSave="0" documentId="13_ncr:1_{1029EC6F-FE98-4796-A1B6-EB93F066CC7D}" xr6:coauthVersionLast="47" xr6:coauthVersionMax="47" xr10:uidLastSave="{00000000-0000-0000-0000-000000000000}"/>
  <bookViews>
    <workbookView xWindow="-120" yWindow="-120" windowWidth="20730" windowHeight="11160" xr2:uid="{00000000-000D-0000-FFFF-FFFF00000000}"/>
  </bookViews>
  <sheets>
    <sheet name="Programa 11" sheetId="2" r:id="rId1"/>
    <sheet name="Programa 13" sheetId="5" r:id="rId2"/>
    <sheet name="Programa 14" sheetId="6" r:id="rId3"/>
    <sheet name="Programa 15" sheetId="7" r:id="rId4"/>
    <sheet name="Programa 17" sheetId="9" r:id="rId5"/>
    <sheet name="Programa 18" sheetId="11" r:id="rId6"/>
    <sheet name="Programa 19" sheetId="8" r:id="rId7"/>
    <sheet name="Programa 23" sheetId="10" r:id="rId8"/>
  </sheets>
  <definedNames>
    <definedName name="_xlnm.Print_Area" localSheetId="0">'Programa 11'!$A$1:$J$45</definedName>
    <definedName name="_xlnm.Print_Area" localSheetId="1">'Programa 13'!$A$1:$J$55</definedName>
    <definedName name="_xlnm.Print_Area" localSheetId="2">'Programa 14'!$A$1:$J$65</definedName>
    <definedName name="_xlnm.Print_Area" localSheetId="3">'Programa 15'!$A$1:$J$60</definedName>
    <definedName name="_xlnm.Print_Area" localSheetId="4">'Programa 17'!$A$1:$J$61</definedName>
    <definedName name="_xlnm.Print_Area" localSheetId="5">'Programa 18'!$A$1:$J$46</definedName>
    <definedName name="_xlnm.Print_Area" localSheetId="6">'Programa 19'!$A$1:$J$45</definedName>
    <definedName name="_xlnm.Print_Area" localSheetId="7">'Programa 23'!$A$1:$J$50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8" l="1"/>
  <c r="H29" i="11"/>
  <c r="I25" i="2" l="1"/>
  <c r="B49" i="10" l="1"/>
  <c r="B48" i="10"/>
  <c r="B47" i="10"/>
  <c r="I30" i="10"/>
  <c r="J30" i="10"/>
  <c r="B44" i="8" l="1"/>
  <c r="B43" i="8"/>
  <c r="B42" i="8"/>
  <c r="D29" i="11"/>
  <c r="B60" i="9"/>
  <c r="B59" i="9"/>
  <c r="B58" i="9"/>
  <c r="B59" i="7"/>
  <c r="B58" i="7"/>
  <c r="B57" i="7"/>
  <c r="B64" i="6"/>
  <c r="B63" i="6"/>
  <c r="B62" i="6"/>
  <c r="B52" i="5"/>
  <c r="B45" i="11" l="1"/>
  <c r="B44" i="11"/>
  <c r="B43" i="11"/>
  <c r="J29" i="11"/>
  <c r="I25" i="11"/>
  <c r="J30" i="9"/>
  <c r="J31" i="9"/>
  <c r="J32" i="9"/>
  <c r="I30" i="7"/>
  <c r="I32" i="7"/>
  <c r="J30" i="7"/>
  <c r="J31" i="7"/>
  <c r="J32" i="7"/>
  <c r="I30" i="6"/>
  <c r="J30" i="6"/>
  <c r="I31" i="6"/>
  <c r="J31" i="6"/>
  <c r="I32" i="6"/>
  <c r="J32" i="6"/>
  <c r="I33" i="6"/>
  <c r="J33" i="6"/>
  <c r="I29" i="10"/>
  <c r="J29" i="10"/>
  <c r="I25" i="10"/>
  <c r="J29" i="9"/>
  <c r="I25" i="9"/>
  <c r="I29" i="8"/>
  <c r="I25" i="8"/>
  <c r="I29" i="7"/>
  <c r="J29" i="7"/>
  <c r="I25" i="7"/>
  <c r="B54" i="5"/>
  <c r="B53" i="5"/>
  <c r="I31" i="5" l="1"/>
  <c r="J31" i="5"/>
  <c r="I30" i="5"/>
  <c r="J30" i="5"/>
  <c r="I29" i="6"/>
  <c r="J29" i="6"/>
  <c r="I25" i="6"/>
  <c r="I29" i="5"/>
  <c r="I25" i="5"/>
  <c r="B44" i="2"/>
  <c r="B43" i="2"/>
  <c r="B42" i="2"/>
  <c r="J29" i="5" l="1"/>
  <c r="J29" i="2" l="1"/>
  <c r="I29" i="2"/>
</calcChain>
</file>

<file path=xl/sharedStrings.xml><?xml version="1.0" encoding="utf-8"?>
<sst xmlns="http://schemas.openxmlformats.org/spreadsheetml/2006/main" count="768" uniqueCount="215">
  <si>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</si>
  <si>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</si>
  <si>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</si>
  <si>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</si>
  <si>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</si>
  <si>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</si>
  <si>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</si>
  <si>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</si>
  <si>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</si>
  <si>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</si>
  <si>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</si>
  <si>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</si>
  <si>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</si>
  <si>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</si>
  <si>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</si>
  <si>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</si>
  <si>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</si>
  <si>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</si>
  <si>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</si>
  <si>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</si>
  <si>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</si>
  <si>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</si>
  <si>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</si>
  <si>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</si>
  <si>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</si>
  <si>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</si>
  <si>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</si>
  <si>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</si>
  <si>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</si>
  <si>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</si>
  <si>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</si>
  <si>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</si>
  <si>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</si>
  <si>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</si>
  <si>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</si>
  <si>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</si>
  <si>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</si>
  <si>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</si>
  <si>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</si>
  <si>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</si>
  <si>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</si>
  <si>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</si>
  <si>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</si>
  <si>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</si>
  <si>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</si>
  <si>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</si>
  <si>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</si>
  <si>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</si>
  <si>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</si>
  <si>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</si>
  <si>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</si>
  <si>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</si>
  <si>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 xml:space="preserve">Presupuesto aprobado:  </t>
  </si>
  <si>
    <t xml:space="preserve">Presupuesto modificado: </t>
  </si>
  <si>
    <t>Total devengado:</t>
  </si>
  <si>
    <t>Programación Indicativa Anual de las Metas Físicas-Financieras</t>
  </si>
  <si>
    <t>0206-MINISTERIO DE EDUCACIÓN</t>
  </si>
  <si>
    <t>00	01-MINISTERIO DE EDUCACIÓN</t>
  </si>
  <si>
    <t>Garantizar a los dominicanos y dominicanas una educación de calidad mediante la regulación del servicio educativo nacional, su protección y desarrollo integral a lo largo de la vida para la formación de hombres y mujeres libres, éticos, críticos y creativos capaces de contribuir al desarrollo colectivo y al suyo propio.</t>
  </si>
  <si>
    <t>Lograr una educación de calidad que forme seres humanos éticos, competentes, respetuosos del patrimonio público, que ejercen sus derechos y cumplen sus deberes, que genere oportunidades legítimas de progreso y prosperidad para cada uno y para el colectivo.</t>
  </si>
  <si>
    <t>Una sociedad con igualdad de derechos y oportunidades</t>
  </si>
  <si>
    <t>Educación de calidad para todos y todas.</t>
  </si>
  <si>
    <t xml:space="preserve">	01-MINISTERIO DE EDUCACIÓN</t>
  </si>
  <si>
    <t>2.1.1</t>
  </si>
  <si>
    <t>11-Servicios técnicos pedagógicos</t>
  </si>
  <si>
    <t>Es un programa de dirección y coordinación de carácter pedagógico del sector educativo. Es responsable de dirigir y supervisar la educación en los diferentes niveles y subsistemas educativos, así como todas las disposiciones legales. Además, del desarrollo del currículo y el diseño y aplicación de medios y recursos para el aprendizaje acorde a los avances científicos y tecnológicos.</t>
  </si>
  <si>
    <t>Comunidad educativa</t>
  </si>
  <si>
    <t xml:space="preserve">Familia y la comunidad con espacio para la participación funcionando en el sistema educativo.               </t>
  </si>
  <si>
    <t>% de APMAE funcionando con respecto al programado</t>
  </si>
  <si>
    <t xml:space="preserve">06-Familia y la comunidad con espacio para la participación funcionando en el sistema educativo.           </t>
  </si>
  <si>
    <t>13-Servicios de educación primaria para niños y niñas de 6-11 años</t>
  </si>
  <si>
    <t>2.1.2</t>
  </si>
  <si>
    <t>Este programa tiene como función principal ofertar servicios de Educación Secundaria en las modalidades General y Técnico Profesional para seguir al nivel de formación superior universitario a los jóvenes de 12 a 17 años del 7mo. a 4to. grado de media en dos ciclos.
Entre sus funciones están: 1) formar estudiantes para participar en la sociedad con una conciencia crítica frente al conjunto de creencias, sistema de valores éticos, morales, propios, en el contexto sociocultural en el cual se desarrolla y 2) formar egresados con potencialidades, competencias y correcta autoestima, promoviendo su realización personal en función de sus expectativas de vida, intereses, aptitudes y preferencias vocacionales. Es además, responsable de coordinar y orientar la oferta curricular en la Educación Media y Técnico Profesional y Laboral para que responda a los avances científicos.</t>
  </si>
  <si>
    <t>14-Servicios de educación secundaria para niños (as) y adolescentes de 12-17 años</t>
  </si>
  <si>
    <t>Estudiantes de 12 a 17 años</t>
  </si>
  <si>
    <t>Este programa está destinado a dirigir y supervisar la Educación en el Nivel Primario a niños/as de 6 a 11 años, en los grados 1ro. a 6to; y velar por el cumplimiento de las disposiciones legales referentes al funcionamiento de la educación. Tiene como función principal promover el desarrollo integral del educando en las distintas dimensiones intelectuales, socio afectivo y motriz. Así como, proporcionar a los educandos la formación indispensable para desenvolverse satisfactoriamente en la sociedad y ejercer una ciudadanía consciente, responsable y participativa en el marco de una dimensión ética; propiciar una educación comprometida en la formación de sujetos con identidad personal y social, que construyen sus conocimientos en las diferentes áreas de la ciencia, el arte y la tecnología y velar por el cumplimiento del currículo en los niveles básico y sus modalidades, así como el diseño, aplicación de medios y recursos de aprendizaje acorde con los avances científicos y tecnológicos.</t>
  </si>
  <si>
    <t>Estudiantes de 6 a 11 años</t>
  </si>
  <si>
    <t xml:space="preserve">Niños y niñas reciben servicio educativo en el nivel primario del 1er. Ciclo </t>
  </si>
  <si>
    <t xml:space="preserve">Niños y niñas reciben servicio educativo en el nivel primario del 2do. Ciclo </t>
  </si>
  <si>
    <t xml:space="preserve">Niños y Niñas Reciben Servicio de Educación Especial en el Nivel Primario. </t>
  </si>
  <si>
    <t xml:space="preserve">02-Niños y niñas reciben servicio educativo en el nivel primario del 1er. Ciclo </t>
  </si>
  <si>
    <t>Este programa tiene como finalidad garantizar los servicios de la Educación de Adultos en los niveles Primario y Secundario (general y laboral) en las modalidades presenciales y semi-presenciales y velar por el cumplimiento de una oferta curricular acorde con los adultos de 15 años o más que por diferentes razones socioeconómicas no logran insertarse en los niveles tradicionales. Entre sus funciones están: ofrecer al adulto capacitación en el área laboral, que facilite su integración al mundo de trabajo contribuyendo al desarrollo del país; ayudar al proceso de autorrealización del adulto a través de un desarrollo intelectual, profesional, social, moral y espiritual; desarrollar en él una profunda conciencia ciudadana para que participe en los procesos democráticos y políticos de la sociedad.</t>
  </si>
  <si>
    <t>15- Servicios de educación para adolescentes, jóvenes y adultos de 14 años o más.</t>
  </si>
  <si>
    <t>Estudiantes de 14 años o más</t>
  </si>
  <si>
    <t xml:space="preserve"> Incrementada la cobertura y permanencia del nivel primario.</t>
  </si>
  <si>
    <t xml:space="preserve"> Incrementada la cobertura y permanencia del nivel secundario.</t>
  </si>
  <si>
    <t>Reducido el porcentaje de personas jóvenes y adultas con la educación básica y secundaria incompleta.</t>
  </si>
  <si>
    <t>Universalizar la  educación desde el nivel  inicial hasta completar el nivel medio, incluyendo  niños y niñas sin  documentación.</t>
  </si>
  <si>
    <t xml:space="preserve">Niños, Niñas y Adolescentes reciben servicio educativo en el primer ciclo de Educación Secundaria. </t>
  </si>
  <si>
    <t>Adolescentes reciben servicio de educativo en el Segundo Ciclo de Educación Secundaria - Modalidad Académica.</t>
  </si>
  <si>
    <t xml:space="preserve">Adolescentes reciben servicio de educativo en el segundo ciclo de educación secundaria - Modalidad Técnica Profesional. </t>
  </si>
  <si>
    <t>Adolescentes reciben servicio de educativo en el Segundo ciclo de Educacion Secundaria - Modalidad Artes.</t>
  </si>
  <si>
    <t>Niños, Niñas y Adolescentes reciben Servicio de Educación Especial Nivel Secundario.</t>
  </si>
  <si>
    <t>Adolescentes de 14 años o Más, Jóvenes y Adultos reciben Programas de Alfabetización.</t>
  </si>
  <si>
    <t>Adolescentes de 14 años o Más, Jóvenes y Adultos reciben Educación Básica de Adultos.</t>
  </si>
  <si>
    <t>Adolescentes de 14 años o Más, Jóvenes y Adultos reciben Educación secundaria de Adultos.</t>
  </si>
  <si>
    <t>Adolescentes de 14 años o Más, Jóvenes y Adultos reciben Educación laboral de adultos.</t>
  </si>
  <si>
    <t xml:space="preserve">17- Instalaciones escolares seguras, inclusivas y sostenibles. </t>
  </si>
  <si>
    <t>Asegurada la continuidad de las operaciones del Minerd</t>
  </si>
  <si>
    <t>Estudiantes</t>
  </si>
  <si>
    <t>Construcción y ampliación de Planteles Escolares (arrastre Sorteo 3).</t>
  </si>
  <si>
    <t>Construcción y Ampliación de Planteles Escolares (arrastre Sorteo 4).</t>
  </si>
  <si>
    <t>Construcción y Ampliación de Planteles Escolares (arrastre Sorteo 1 y 2).</t>
  </si>
  <si>
    <t>Construcción y equipamiento de Estancias Infantiles.</t>
  </si>
  <si>
    <t>Este programa está orientado a diagnosticar los perfiles y categorías docentes y, además, diseñar y poner en vigencia un nuevo esquema de formación, selección, inducción, evaluación y certificación para la carrera docente y el mejoramiento continuo de la calidad educativa.</t>
  </si>
  <si>
    <t>18- Formación y desarrollo de la carrera docente.</t>
  </si>
  <si>
    <t>Mejorados los niveles de desempeño del personal docente.</t>
  </si>
  <si>
    <t>Docentes y estudiantes de magisterio.</t>
  </si>
  <si>
    <t>Docentes de Carrera Certificados para los Servicios Educativos de Inicial, preprimaria, Primaria, Secundaria y Subsistemas.</t>
  </si>
  <si>
    <t>Este programa  tiene como función principal fomentar un mayor conocimiento sobre las dificultades de las personas que necesitan este tipo de educación, tratando de determinar sus causas, tratamiento y prevención, para que se reconozcan sus derechos y se integren a la sociedad como cualquier otro ciudadano ofrecer oportunidades especiales para los alumnos talentosos a fin de potencial izar sus capacidades especiales en cualquiera de los campos en que se manifiesten.</t>
  </si>
  <si>
    <t>Estudiantes de 0 a 20 años con necesidades especificas de apoyo educativo</t>
  </si>
  <si>
    <t>19- SERVICIOS DE EDUCACIÓN PARA NIÑOS/AS,  ADOLESCENTES  DE 0 A 20 AÑOS EN CONDICIÓN ESPECIAL</t>
  </si>
  <si>
    <t>Niños, Niñas, Adolescentes y Jóvenes Adultos entre 0 y 20 Años reciben Educación Especial.</t>
  </si>
  <si>
    <t>02-Niños, Niñas, Adolescentes y Jóvenes Adultos entre 0 y 20 Años reciben Educación Especial.</t>
  </si>
  <si>
    <t xml:space="preserve">Este programa es responsable del primer nivel educativo y será impartido antes de la Educación Primaria y coordinado con la familia y la comunidad. Está dirigido a la población infantil comprendida hasta los seis años. El último año será obligatorio y se inicia a los cinco años de edad. </t>
  </si>
  <si>
    <t>Empoderadas las familias para su participación en los procesos educativos y la gestión escolar</t>
  </si>
  <si>
    <t xml:space="preserve">Involucrar a las familias y la comunidad en la participación en los procesos educativos y la gestión escolar. Propiciar el funcionamiento adecuado de Asociaciones de Padres, Madres, Tutores y Amigos de los centros educativos, a los fines de contribuir con la gestión de la institución educativa. </t>
  </si>
  <si>
    <t xml:space="preserve">03-Niños y niñas reciben servicio educativo en el nivel primario del 2do. Ciclo </t>
  </si>
  <si>
    <t xml:space="preserve">04-Niños y Niñas Reciben Servicio de Educación Especial en el Nivel Primario. </t>
  </si>
  <si>
    <t>Niños y Niñas Reciben Servicio Educativo en el Nivel primario del 1er. Ciclo.</t>
  </si>
  <si>
    <t>Cantidad de estudiantes matriculados en el primer ciclo del nivel primario.</t>
  </si>
  <si>
    <t>Cantidad de estudiantes matriculados en el segundo ciclo del nivel primario.</t>
  </si>
  <si>
    <t xml:space="preserve">02-Niños, Niñas y Adolescentes reciben servicio educativo en el primer ciclo de Educación Secundaria. </t>
  </si>
  <si>
    <t>03-Adolescentes reciben servicio de educativo en el Segundo Ciclo de Educación Secundaria - Modalidad Académica.</t>
  </si>
  <si>
    <t xml:space="preserve">04-Adolescentes reciben servicio de educativo en el segundo ciclo de educación secundaria - Modalidad Técnica Profesional. </t>
  </si>
  <si>
    <t>05-Adolescentes reciben servicio de educativo en el Segundo ciclo de Educacion Secundaria - Modalidad Artes.</t>
  </si>
  <si>
    <t>06-Niños, Niñas y Adolescentes reciben Servicio de Educación Especial Nivel Secundario.</t>
  </si>
  <si>
    <t>Cantidad de estudiantes matriculados en el primer ciclo del nivel secundario.</t>
  </si>
  <si>
    <t>Cantidad de estudiantes matriculados en el segundo ciclo de educación secundaria modalidad Técnico Profesional.</t>
  </si>
  <si>
    <t>Cantidad de estudiantes matriculados en el segundo ciclo del nivel secundario modalidad academica.</t>
  </si>
  <si>
    <t>Cantidad de estudiantes matriculados en el segundo ciclo de educación secundaria modalidad Artes.</t>
  </si>
  <si>
    <t>Cantidad de estudiantes con NEAE atendidos en las aulas regulares del nivel secundario.</t>
  </si>
  <si>
    <t xml:space="preserve">Cantidad de personas alfabetizadas </t>
  </si>
  <si>
    <t>Cantidad  estudiantes inscritos en la educación básica de adultos</t>
  </si>
  <si>
    <t>Cantidad estudiantes inscritos en la educación secundaria de adultos</t>
  </si>
  <si>
    <t>Cantidad estudiantes inscritos en la educación laboral de adultos</t>
  </si>
  <si>
    <t>02-Adolescentes de 14 años o Más, Jóvenes y Adultos reciben Educación Básica de Adultos.</t>
  </si>
  <si>
    <t>06-Adolescentes de 14 años o Más, Jóvenes y Adultos reciben Educación secundaria de Adultos.</t>
  </si>
  <si>
    <t>07-Adolescentes de 14 años o Más, Jóvenes y Adultos reciben Educación laboral de adultos.</t>
  </si>
  <si>
    <t>08-Adolescentes de 14 años o Más, Jóvenes y Adultos reciben Programas de Alfabetización.</t>
  </si>
  <si>
    <t>Este programa está orientada a la construcción y adecuación de los planteles escolares y estancias infantiles; para que ofrezcan entornos de aprendizaje adecuados, seguros, inclusivos y eficaces para todos; que respondan a la proyección de la población y a las necesidades de nuestros estudiantes, atendiendo a los criterios de accesibilidad universal, que cumplan con las normas nacionales de construcción, con seguridad sísmica y reducción de vulnerabilidad frente a otros riesgos, garantizando el desarrollo de las actividades de la comunidad educativa.</t>
  </si>
  <si>
    <t>Cantidad de Estancias construidas y equipadas</t>
  </si>
  <si>
    <t>Cantidad de aulas construidas y/o ampliados</t>
  </si>
  <si>
    <t>02-Construcción y ampliación de Planteles Escolares (arrastre Sorteo 3).</t>
  </si>
  <si>
    <t>03-Construcción y Ampliación de Planteles Escolares (arrastre Sorteo 4).</t>
  </si>
  <si>
    <t>04-Construcción y Ampliación de Planteles Escolares (arrastre Sorteo 1 y 2).</t>
  </si>
  <si>
    <t>05-Construcción y equipamiento de Estancias Infantiles.</t>
  </si>
  <si>
    <t>Obras de arrastre para cubrir las brechas en la oferta de infraestructura escolar.</t>
  </si>
  <si>
    <t>Cantidad de docentes certificados en la carrera</t>
  </si>
  <si>
    <t>Certificar los conocimientos y aptitudes adquiridos por los docentes de los diferentes niveles y modalidades.</t>
  </si>
  <si>
    <t>05-Docentes de Carrera Certificados para los Servicios Educativos de Inicial, preprimaria, Primaria, Secundaria y Subsistemas.</t>
  </si>
  <si>
    <t>Cantidad de estudiantes atendidos en los centros de educación especial y aulas específicas.</t>
  </si>
  <si>
    <t>Niños, niñas, adolescentes y jóvenes entre 0 y 20 años en centros de educación especial y aulas específicas.</t>
  </si>
  <si>
    <t>Incrementada la cobertura por los niveles de enseñanza</t>
  </si>
  <si>
    <t>Implantar y garantizar  un sistema educativo nacional de calidad, que capacite para el aprendizaje continuo a lo largo de la vida, propicie el desarrollo humano y un ejercicio progresivo de ciudadanía responsable, en el marco de valores morales y principios éticos consistentes con el desarrollo sostenible y la equidad de género.</t>
  </si>
  <si>
    <t>Niños y niñas reciben servicio de educación del 2do. ciclo nivel inicial</t>
  </si>
  <si>
    <t>Niños y niñas de 3 a 5 años</t>
  </si>
  <si>
    <t>Incrementada la cobertura del nivel inicial</t>
  </si>
  <si>
    <t>23- Servicio Educativo del Grado Preprimario Nivel Inicial</t>
  </si>
  <si>
    <t>Cantidad de niños 3 a 5 años matriculados en el segundo ciclo del nivel inicial.</t>
  </si>
  <si>
    <t>02-Niños y niñas reciben servicio de educación del 2do. ciclo nivel inicial</t>
  </si>
  <si>
    <t>Este producto no presenta metas físicas para este semestre.</t>
  </si>
  <si>
    <t>Cantidad de estudiantes con NEAE atendidos en las aulas regulares en el del nivel primario.</t>
  </si>
  <si>
    <t>664  estudiantes con NEAE atendidos en las aulas regulares del nivel secundario en el segundo trimestre del año.</t>
  </si>
  <si>
    <t>No se presentan metas para este producto en este semestre.</t>
  </si>
  <si>
    <t>5,079 estudiantes atendidos en los centros de educación especial y aulas específicas.</t>
  </si>
  <si>
    <t>Niños y niñas reciben servicio de educación del 2do. ciclo nivel inicial.</t>
  </si>
  <si>
    <t>Niños y niñas reciben servicio de educación especial en el nivel inicial.</t>
  </si>
  <si>
    <t>03-Niños y niñas reciben servicio de educación especial en el nivel inicial.</t>
  </si>
  <si>
    <t>Niños y niñas reciben servicio de educación especial en el nivel inicial</t>
  </si>
  <si>
    <t>Cantidad de estudiantes con NEAE atendidos en las aulas regulares en el del nivel inicial.</t>
  </si>
  <si>
    <t>No se ha obtenido información sobre el avance de metas de este producto en el semestre.</t>
  </si>
  <si>
    <t>Este producto alcanza el 52.16% de la ejecución financiera programada para el 3er trimestre. Es decir, 47.84% de los recursos de este producto no fueron ejecutados, por tanto se presenta una sub ejecución de 27,243,745.51 pesos dominicanos. Esta sub ejecución se debe a que el inicio del año escolar ha retrasado las actividades pautadas en este trimestre y fueron reprogramadas para el 4to trimestre.</t>
  </si>
  <si>
    <t>454,147 estudiantes matriculados en el primer ciclo del nivel primario en el 2do trimestre.</t>
  </si>
  <si>
    <t>463,150 estudiantes matriculados en el segundo ciclo del nivel primario en el 2do trimestre.</t>
  </si>
  <si>
    <t>3,586 estudiantes con NEAE atendidos en las aulas regulares en el del nivel primario</t>
  </si>
  <si>
    <t>404,010 estudiantes matriculados en el primer ciclo del nivel secundario en el segundo trimestre.</t>
  </si>
  <si>
    <t>178,182 estudiantes matriculados en el segundo ciclo del nivel secundario modalidad academica en el segundo trimestre del año.</t>
  </si>
  <si>
    <t>85,102 estudiantes matriculados en el segundo ciclo de educación secundaria modalidad Técnico Profesional en el segundo semestre del año.</t>
  </si>
  <si>
    <t>12,735 estudiantes matriculados en el segundo ciclo de educación secundaria modalidad Artes en el segundo trimestre del año.</t>
  </si>
  <si>
    <t>N/A</t>
  </si>
  <si>
    <t>69,780  estudiantes inscritos en la educación básica de adultos.</t>
  </si>
  <si>
    <t>117,592 estudiantes inscritos en la educación secundaria de adultos.</t>
  </si>
  <si>
    <t>Se reporta una cantidad de 40 alfabetizados.</t>
  </si>
  <si>
    <t>NA</t>
  </si>
  <si>
    <t>Respecto a la programación financiera, este producto presenta una sub ejecución de 88.17% en el 3er trimestre. Esto debido a la priorización a la inducción al personal docente que se está llevando desde el área y se han coordinado acciones a través de otras UE.</t>
  </si>
  <si>
    <t>153,852 niños 3 a 5 años matriculados en el segundo ciclo del nivel inicial</t>
  </si>
  <si>
    <t>785 estudiantes con NEAE atendidos en las aulas regulares en el del nivel inicial</t>
  </si>
  <si>
    <t>Este producto no presenta meta física para el tercer trimestre del año 2022.</t>
  </si>
  <si>
    <t>REVISIÓN</t>
  </si>
  <si>
    <t>CORRECTO</t>
  </si>
  <si>
    <t>OBSERVACIONES</t>
  </si>
  <si>
    <t>EN EL DOCUMENTO FUENTE TIENE "N/A"</t>
  </si>
  <si>
    <t>ESTE PRODUCTO NO TIENE METAS DE EJECUCIÓN EN EL DOCUMENTO FUENTE</t>
  </si>
  <si>
    <t>ESTE PRODUCTO NO TIENE METAS DE EJECUCIÓN EN EL DOCUMENTO. SIN EMBARGO, AQUÍ APARECE COMO EJECUCIÓN "40".</t>
  </si>
  <si>
    <t>En lo que respecta a la programación financiera del 3er trimestre, este producto presenta una sub ejecución de 58.41%%. Esto debido a que el gasto operativo se distorsiona en la ejecución presupuestaria por un elemento de índole de priorización en el procesamiento de los requerimientos en el área administrativo/financiera. En lo que corresponde a la ejecución física, se debió a que se identificó un error en la programación realizada a este producto, ya que incluyó la matrícula de un grado del primer ciclo.</t>
  </si>
  <si>
    <t xml:space="preserve">En lo que respecta a la programación financiera del 3er trimestre, este producto presenta una sobre ejecución de 5.82%. Esto debido a que este producto contiene el gasto en salario de los docentes de la modalidad de técnico profesional y de artes, y fue aplicado un aumento salarial de un 10% en el mes de junio en el marco de los acuerdos de la gestión con la ADP. En lo que corresponde a la ejecución física, la desviación de un 6 % menor a la matrícula del ETP programada, se debió a que se inscribieron menos estudiantes de lo esperado. 
</t>
  </si>
  <si>
    <r>
      <t>La desviación presentada de un 17.48% en la ejecución física por encima de lo programado se debe a que se están implementado nuevas ofertas educativas (menci</t>
    </r>
    <r>
      <rPr>
        <i/>
        <sz val="11"/>
        <rFont val="Calibri"/>
        <family val="2"/>
        <scheme val="minor"/>
      </rPr>
      <t>ones) en los centros educativos de Artes. En lo que respecta a la programación financiera del 3er trimestre, este producto presenta una sub ejecución de 68.31%</t>
    </r>
    <r>
      <rPr>
        <i/>
        <sz val="11"/>
        <color theme="1"/>
        <rFont val="Calibri"/>
        <family val="2"/>
        <scheme val="minor"/>
      </rPr>
      <t xml:space="preserve">. Esto debido a que el gasto operativo se distorsiona en la ejecución presupuestaria por un elemento de índole de priorización en el procesamiento de los requerimientos en el área administrativo/financiera. En lo que corresponde a la ejecución física, la desviación presentada de un 17 % por encima de lo programado se debió a que se están implementado nuevas ofertas educativas (menciones) en los centros educativos de Artes. </t>
    </r>
  </si>
  <si>
    <t>La desviación presentada de un 17.64% en la ejecución física por encima de lo programado se debió a las acciones de identificación de personas con NEAE a través de la mesa de diálogo donde participan instituciones vinculadas a la discapacidad. Con respecto a la programación financiera se ha identificado que este producto no es posible ejecutarlo con esta estructura porque se solapa con los productos 02 y 03 del programa. En la revisión de estructura para el año 2023 se suprime este producto y se crea un indicador para dar seguimiento a esta población desde los productos antes mencionados. En lo que corresponde a la ejecución física, la desviación presentada de un 18 % por encima de lo programado, se debió a las acciones de identificación de personas con NEAE a través de la mesa de diálogo donde participan instituciones vinculadas a la discapacidad.</t>
  </si>
  <si>
    <t xml:space="preserve">La desviación negativa presentada de un 24.79 % en la ejecución física con relación a lo programado se debe a que a la fecha de corte se está auditando la data de matrícula de los estudiantes en el SIGERD, esto implica movimientos de matrícula. El sistema es online. En lo que respecta a la programación financiera del 3er trimestre, este producto no presenta desviación financiera significativa.En lo que corresponde a la ejecución física, la desviación de un 25% menor a la matrícula programada en educación básica de adultos, se debió a que se inscribieron en el sector público menos estudiantes de lo esperado en este año escolar. </t>
  </si>
  <si>
    <t>La desviación negativa presentada de un 28.73% en la ejecución física con relación a lo programado se debe a que a la fecha de corte se está auditando la data de matrícula de los estudiantes en el SIGERD, esto implica movimientos de matrícula. El sistema es online. Este producto no presenta desviaciones significativas de índole financiero. En lo que corresponde a la meta física, la desviación de un 29% menor a la matrícula programada en educación secundaria de adultos, se debió a que se inscribieron en el sector público menos estudiantes de lo esperado.</t>
  </si>
  <si>
    <r>
      <t>En lo que respecta a la programación financiera del 3er trimestre, este producto presenta una sub ejecución de 8.12%. Esto debido a que el gasto operativo se distorsiona en la ejecución presupuestaria por un elemento de índole de priorización en el procesamiento de los requerimientos en el área administrativo/financiera.</t>
    </r>
    <r>
      <rPr>
        <b/>
        <i/>
        <sz val="11"/>
        <color theme="1"/>
        <rFont val="Calibri"/>
        <family val="2"/>
        <scheme val="minor"/>
      </rPr>
      <t>NO PROGRAMÓ META FÍSICA</t>
    </r>
  </si>
  <si>
    <t>La desviación negativa presentada de un 7.72% en la ejecución física con relación a lo programado se debe a que a la fecha de corte se está auditando la data de matrícula de los estudiantes en el SIGERD, esto implica movimientos de matrícula. El sistema es online. En lo que respecta a la programación financiera del 3er trimestre, este producto presenta una sobre ejecución de 28.78%. Esto se debe a que se realizó una transferencia a las juntas descentralizadas en el mes de julio por  364,445,267.76 pesos dominicanos.En lo que corresponde a la ejecución física, la desviación de un 8 % menor a la matrícula del ETP programada, se debió a que se inscribieron menos estudiantes de lo esperado.</t>
  </si>
  <si>
    <t>La desviación negativa presentada de un 15 % en la ejecución física con relación a lo programado se debe a que a la fecha de corte se está auditando la data de matrícula de los estudiantes en el SIGERD, esto implica movimientos de matrícula. El sistema es online. Con respecto a la programación financiera se ha identificado que este producto no es posible ejecutarlo con esta estructura porque se solapa con el producto 02 del programa. En la revisión de estructura para el año 2023 se suprime este producto y se crea un indicador para dar seguimiento a esta población desde el producto antes mencionado. En lo que corresponde a la ejecución física, la desviación negativa de un 16 % en relación a lo programado, se debió a que desde la Dirección de Educación Especial se realizan evaluaciones a los estudiantes para identificar las necesidades específicas de apoyo educativo, lo que produce traslados de niños hacia las aulas regulares de los centros educativos.</t>
  </si>
  <si>
    <t>En lo que respecta a la programación financiera del 3er trimestre, este producto presenta una sub ejecución de 79.10%. Esto debido a que el gasto operativo se distorsiona en la ejecución presupuestaria por un elemento de índole de priorización en el procesamiento de los requerimientos en el área administrativo/financiera. En lo que corresponde a  la ejecución física, este producto no presenta desviación.</t>
  </si>
  <si>
    <t>En lo que respecta a la programación financiera del 3er trimestre, este producto presenta una sub ejecución de 98.21%. Esto debido a que el gasto operativo se distorsiona en la ejecución presupuestaria por un elemento de índole de priorización en el procesamiento de los requerimientos en el área administrativo/financiera. En lo que corresponde a  la ejecución física, este producto no presenta desviación.</t>
  </si>
  <si>
    <t>En lo que respecta a la programación financiera del 3er trimestre, este producto presenta una sobre ejecución de 21.32%. Esto debido a que se realizó una transferencia a las juntas descentralizadas de los centros educativos de esta modalidad en el mes de agosto por  534,763,298.31 pesos dominicanos. En lo que corresponde a la ejecución física, la desviación de un 6 % menor a la matrícula del primer ciclo de educación secundaria programada, se debió a que se inscribieron menos estudiantes de lo esperado.</t>
  </si>
  <si>
    <t xml:space="preserve"> Con respecto a la programación financiera se ha identificado que este producto no es posible ejecutarlo con esta estructura porque se solapa con los productos 02 y 03 del programa. En la revisión de estructura para el año 2023 se suprime este producto y se crea un indicador para dar seguimiento a esta población desde los productos antes mencionados.En lo que corresponde a la ejecución física, la desviación negativa de un 19 % en relación a lo programado, se debió a que desde la Dirección de Educación Especial se realizan evaluaciones a los estudiantes para identificar las necesidades específicas de apoyo educativo, lo que produce traslados de niños hacia las aulas regulares de los centros educativos.</t>
  </si>
  <si>
    <t>Se presenta una desviación de 99.91% debido a retrasos en el programa como consecuencia de error en la programación, ya que a principios de año se retomó el programa, y de  un análisis, por parte de Propeep,para determinar la programación para los próximos trimestres y está en proceso la identificación de iletrados y la conformación de los núcleos de alfabetización. En lo que respecta a la programación financiera del 3er trimestre, este producto presenta una sub ejecución de 32.53%. Esto se debe a que este programa se ejecuta a través de anticipos financieros y estos no fueron regulados oportunamente durante el trimestre. En lo que corresponde a la meta física, no se presenta ningún resultado, debido a error en la programación, ya que a principios de año se retomó el programa. Propeep reporta que están identificado los iletrados para inscribirlos en los núcleos de alfabetización formados.</t>
  </si>
  <si>
    <t xml:space="preserve">La desviación negativa presentada de un 18.72% en la ejecución física con relación a lo programado se debe a que a la fecha de corte se está auditando la data de matrícula de los estudiantes en el SIGERD, esto implica movimientos de matrícula. El sistema es online. En terminos financieros, este producto presenta una sub ejecución de 20.36% en el 3er trimestre. Esto debido a que el gasto operativo se distorsiona en la ejecución presupuestaria por un elemento de índole de priorización en el procesamiento de los requerimientos en el área administrativo/financiera. En lo que corresponde a la ejecución física, la desviación negativa de un 19 % en relación a lo programado, se debió a que desde la Dirección de Educación Especial se realizan evaluaciones a los estudiantes para identificar las necesidades específicas de apoyo educativo, lo que produce traslados de niños hacia las aulas regulares de los centros educativos. </t>
  </si>
  <si>
    <t>En el 3er trimestre, ese producto presenta una sub ejecución de 45.16%.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</si>
  <si>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En el 3er trimestre, ese producto presenta una sub ejecución de 49.16%.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</si>
  <si>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En el 3er trimestre, ese producto presenta una sub ejecución de 55.28%.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</si>
  <si>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En el 3er trimestre, ese producto presenta una sub ejecución de 72.70%. Esto se debe a que persiste el inconveniente con la Ley No. 118-21 que autoriza al Ministerio de Educación -y otras instituciones-, a desarrollar el plan de terminación solo de las obras que conllevan una ejecución superior al tope límite del veinticinco por ciento del presupuesto base. Se pagaron en el 3er trimestre las obras depuradas que remitió el Ministerio de Obras Públicas.</t>
  </si>
  <si>
    <t>Trimestre Julio -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</si>
</sst>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
    <numFmt numFmtId="166" formatCode="[$-10409]#,##0.00;\-#,##0.00"/>
    <numFmt numFmtId="167" formatCode="[$-10409]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1"/>
      <color indexed="8"/>
      <name val="Calibri"/>
      <family val="2"/>
      <scheme val="minor"/>
    </font>
    <font>
      <sz val="9"/>
      <color indexed="8"/>
      <name val="Segoe UI"/>
      <family val="2"/>
    </font>
    <font>
      <i/>
      <sz val="11"/>
      <name val="Calibri"/>
      <family val="2"/>
      <scheme val="minor"/>
    </font>
    <font>
      <b/>
      <sz val="9"/>
      <name val="Calibri"/>
      <family val="2"/>
    </font>
    <font>
      <b/>
      <sz val="9"/>
      <color rgb="FF0070C0"/>
      <name val="Calibri"/>
      <family val="2"/>
    </font>
    <font>
      <b/>
      <sz val="9"/>
      <color rgb="FFFF0000"/>
      <name val="Calibri"/>
      <family val="2"/>
    </font>
    <font>
      <sz val="9"/>
      <color rgb="FF0070C0"/>
      <name val="Calibri"/>
      <family val="2"/>
    </font>
    <font>
      <sz val="11"/>
      <color rgb="FF0070C0"/>
      <name val="Calibri"/>
      <family val="2"/>
    </font>
    <font>
      <b/>
      <i/>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auto="1"/>
      </right>
      <top style="thin">
        <color auto="1"/>
      </top>
      <bottom style="thin">
        <color auto="1"/>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bottom style="thin">
        <color rgb="FFA6A6A6"/>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2" fillId="0" borderId="0"/>
    <xf numFmtId="43"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cellStyleXfs>
  <cellXfs count="13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0" fontId="16" fillId="9" borderId="24" xfId="0" applyFont="1" applyFill="1" applyBorder="1" applyAlignment="1" applyProtection="1">
      <alignment vertical="top" wrapText="1"/>
      <protection locked="0"/>
    </xf>
    <xf numFmtId="49" fontId="23" fillId="9" borderId="40" xfId="3" applyNumberFormat="1" applyFont="1" applyFill="1" applyBorder="1" applyAlignment="1">
      <alignment horizontal="center" vertical="center" wrapText="1"/>
    </xf>
    <xf numFmtId="166" fontId="16" fillId="9" borderId="28" xfId="0" applyNumberFormat="1" applyFont="1" applyFill="1" applyBorder="1" applyAlignment="1" applyProtection="1">
      <alignment horizontal="center" vertical="center" wrapText="1" readingOrder="1"/>
      <protection locked="0"/>
    </xf>
    <xf numFmtId="166" fontId="18" fillId="9" borderId="22" xfId="0" applyNumberFormat="1" applyFont="1" applyFill="1" applyBorder="1" applyAlignment="1" applyProtection="1">
      <alignment horizontal="center" vertical="center" wrapText="1" readingOrder="1"/>
      <protection locked="0"/>
    </xf>
    <xf numFmtId="0" fontId="21" fillId="0" borderId="18" xfId="0" applyFont="1" applyBorder="1" applyAlignment="1" applyProtection="1">
      <alignment horizontal="left" vertical="center" wrapText="1"/>
      <protection locked="0"/>
    </xf>
    <xf numFmtId="166" fontId="16" fillId="0" borderId="28" xfId="0" applyNumberFormat="1" applyFont="1" applyBorder="1" applyAlignment="1" applyProtection="1">
      <alignment horizontal="center" vertical="center" wrapText="1"/>
      <protection locked="0"/>
    </xf>
    <xf numFmtId="0" fontId="16" fillId="9" borderId="0" xfId="0" applyFont="1" applyFill="1" applyAlignment="1" applyProtection="1">
      <alignment vertical="top" wrapText="1"/>
      <protection locked="0"/>
    </xf>
    <xf numFmtId="49" fontId="23" fillId="9" borderId="0" xfId="3" applyNumberFormat="1" applyFont="1" applyFill="1" applyAlignment="1">
      <alignment horizontal="center" vertical="center" wrapText="1"/>
    </xf>
    <xf numFmtId="165" fontId="16" fillId="0" borderId="0" xfId="0" applyNumberFormat="1" applyFont="1" applyAlignment="1" applyProtection="1">
      <alignment horizontal="center" vertical="center" wrapText="1" readingOrder="1"/>
      <protection locked="0"/>
    </xf>
    <xf numFmtId="166" fontId="16" fillId="9" borderId="0" xfId="0" applyNumberFormat="1" applyFont="1" applyFill="1" applyAlignment="1" applyProtection="1">
      <alignment horizontal="center" vertical="center" wrapText="1" readingOrder="1"/>
      <protection locked="0"/>
    </xf>
    <xf numFmtId="166" fontId="16" fillId="0" borderId="0" xfId="0" applyNumberFormat="1" applyFont="1" applyAlignment="1" applyProtection="1">
      <alignment horizontal="center" vertical="center" wrapText="1"/>
      <protection locked="0"/>
    </xf>
    <xf numFmtId="10" fontId="16" fillId="7" borderId="0" xfId="2" applyNumberFormat="1" applyFont="1" applyFill="1" applyBorder="1" applyAlignment="1" applyProtection="1">
      <alignment horizontal="center" vertical="center" wrapText="1" readingOrder="1"/>
      <protection locked="0"/>
    </xf>
    <xf numFmtId="167" fontId="16" fillId="7" borderId="0" xfId="0" applyNumberFormat="1" applyFont="1" applyFill="1" applyAlignment="1" applyProtection="1">
      <alignment horizontal="center" vertical="center" wrapText="1" readingOrder="1"/>
      <protection locked="0"/>
    </xf>
    <xf numFmtId="0" fontId="15" fillId="8" borderId="41" xfId="0" applyFont="1" applyFill="1" applyBorder="1" applyAlignment="1">
      <alignment horizontal="center" vertical="center" wrapText="1" readingOrder="1"/>
    </xf>
    <xf numFmtId="0" fontId="15" fillId="8" borderId="42" xfId="0" applyFont="1" applyFill="1" applyBorder="1" applyAlignment="1">
      <alignment horizontal="center" vertical="center" wrapText="1" readingOrder="1"/>
    </xf>
    <xf numFmtId="0" fontId="15" fillId="8" borderId="43" xfId="0" applyFont="1" applyFill="1" applyBorder="1" applyAlignment="1">
      <alignment horizontal="center" vertical="center" wrapText="1" readingOrder="1"/>
    </xf>
    <xf numFmtId="49" fontId="23" fillId="9" borderId="22" xfId="3" applyNumberFormat="1" applyFont="1" applyFill="1" applyBorder="1" applyAlignment="1">
      <alignment horizontal="center" vertical="center" wrapText="1"/>
    </xf>
    <xf numFmtId="165" fontId="16" fillId="0" borderId="22" xfId="0" applyNumberFormat="1" applyFont="1" applyBorder="1" applyAlignment="1" applyProtection="1">
      <alignment horizontal="center" vertical="center" wrapText="1" readingOrder="1"/>
      <protection locked="0"/>
    </xf>
    <xf numFmtId="166" fontId="16" fillId="9" borderId="22" xfId="0" applyNumberFormat="1" applyFont="1" applyFill="1" applyBorder="1" applyAlignment="1" applyProtection="1">
      <alignment horizontal="center" vertical="center" wrapText="1" readingOrder="1"/>
      <protection locked="0"/>
    </xf>
    <xf numFmtId="10" fontId="16" fillId="7" borderId="22" xfId="2" applyNumberFormat="1" applyFont="1" applyFill="1" applyBorder="1" applyAlignment="1" applyProtection="1">
      <alignment horizontal="center" vertical="center" wrapText="1" readingOrder="1"/>
      <protection locked="0"/>
    </xf>
    <xf numFmtId="167" fontId="16" fillId="7" borderId="22" xfId="0" applyNumberFormat="1" applyFont="1" applyFill="1" applyBorder="1" applyAlignment="1" applyProtection="1">
      <alignment horizontal="center" vertical="center" wrapText="1" readingOrder="1"/>
      <protection locked="0"/>
    </xf>
    <xf numFmtId="165" fontId="16" fillId="0" borderId="44" xfId="0" applyNumberFormat="1" applyFont="1" applyBorder="1" applyAlignment="1" applyProtection="1">
      <alignment horizontal="center" vertical="center" wrapText="1" readingOrder="1"/>
      <protection locked="0"/>
    </xf>
    <xf numFmtId="166" fontId="16" fillId="9" borderId="44" xfId="0" applyNumberFormat="1" applyFont="1" applyFill="1" applyBorder="1" applyAlignment="1" applyProtection="1">
      <alignment horizontal="center" vertical="center" wrapText="1" readingOrder="1"/>
      <protection locked="0"/>
    </xf>
    <xf numFmtId="10" fontId="16" fillId="7" borderId="44" xfId="2" applyNumberFormat="1" applyFont="1" applyFill="1" applyBorder="1" applyAlignment="1" applyProtection="1">
      <alignment horizontal="center" vertical="center" wrapText="1" readingOrder="1"/>
      <protection locked="0"/>
    </xf>
    <xf numFmtId="167" fontId="16" fillId="7" borderId="44" xfId="0" applyNumberFormat="1" applyFont="1" applyFill="1" applyBorder="1" applyAlignment="1" applyProtection="1">
      <alignment horizontal="center" vertical="center" wrapText="1" readingOrder="1"/>
      <protection locked="0"/>
    </xf>
    <xf numFmtId="0" fontId="21" fillId="0" borderId="0" xfId="0" applyFont="1" applyAlignment="1" applyProtection="1">
      <alignment horizontal="left" vertical="center"/>
      <protection locked="0"/>
    </xf>
    <xf numFmtId="0" fontId="16" fillId="9" borderId="44" xfId="3" applyFont="1" applyFill="1" applyBorder="1" applyAlignment="1" applyProtection="1">
      <alignment horizontal="center" vertical="top" wrapText="1"/>
      <protection locked="0"/>
    </xf>
    <xf numFmtId="0" fontId="16" fillId="9" borderId="22" xfId="3" applyFont="1" applyFill="1" applyBorder="1" applyAlignment="1" applyProtection="1">
      <alignment horizontal="center" vertical="top" wrapText="1"/>
      <protection locked="0"/>
    </xf>
    <xf numFmtId="0" fontId="16" fillId="9" borderId="22" xfId="3" applyFont="1" applyFill="1" applyBorder="1" applyAlignment="1" applyProtection="1">
      <alignment horizontal="center" vertical="center" wrapText="1"/>
      <protection locked="0"/>
    </xf>
    <xf numFmtId="0" fontId="16" fillId="9" borderId="24" xfId="0" applyFont="1" applyFill="1" applyBorder="1" applyAlignment="1" applyProtection="1">
      <alignment horizontal="center" vertical="top" wrapText="1"/>
      <protection locked="0"/>
    </xf>
    <xf numFmtId="10" fontId="0" fillId="0" borderId="0" xfId="0" applyNumberFormat="1"/>
    <xf numFmtId="10" fontId="0" fillId="0" borderId="0" xfId="2" applyNumberFormat="1" applyFont="1"/>
    <xf numFmtId="165" fontId="25" fillId="0" borderId="22" xfId="0" applyNumberFormat="1" applyFont="1" applyBorder="1" applyAlignment="1" applyProtection="1">
      <alignment horizontal="center" vertical="center" wrapText="1" readingOrder="1"/>
      <protection locked="0"/>
    </xf>
    <xf numFmtId="165" fontId="25" fillId="0" borderId="44" xfId="0" applyNumberFormat="1" applyFont="1" applyBorder="1" applyAlignment="1" applyProtection="1">
      <alignment horizontal="center" vertical="center" wrapText="1" readingOrder="1"/>
      <protection locked="0"/>
    </xf>
    <xf numFmtId="0" fontId="25" fillId="9" borderId="22" xfId="0" applyFont="1" applyFill="1" applyBorder="1" applyAlignment="1" applyProtection="1">
      <alignment vertical="center" wrapText="1"/>
      <protection locked="0"/>
    </xf>
    <xf numFmtId="0" fontId="25" fillId="9" borderId="44" xfId="0" applyFont="1" applyFill="1" applyBorder="1" applyAlignment="1" applyProtection="1">
      <alignment vertical="center" wrapText="1"/>
      <protection locked="0"/>
    </xf>
    <xf numFmtId="0" fontId="15" fillId="8" borderId="45" xfId="0" applyFont="1" applyFill="1" applyBorder="1" applyAlignment="1">
      <alignment horizontal="center" vertical="center" wrapText="1" readingOrder="1"/>
    </xf>
    <xf numFmtId="0" fontId="26" fillId="0" borderId="0" xfId="0" applyFont="1" applyAlignment="1" applyProtection="1">
      <alignment horizontal="center" vertical="center" wrapText="1" readingOrder="1"/>
      <protection locked="0"/>
    </xf>
    <xf numFmtId="0" fontId="25" fillId="9" borderId="22" xfId="0" applyFont="1" applyFill="1" applyBorder="1" applyAlignment="1" applyProtection="1">
      <alignment vertical="top" wrapText="1"/>
      <protection locked="0"/>
    </xf>
    <xf numFmtId="165" fontId="25" fillId="0" borderId="22" xfId="0" applyNumberFormat="1" applyFont="1" applyBorder="1" applyAlignment="1" applyProtection="1">
      <alignment horizontal="center" vertical="center" wrapText="1"/>
      <protection locked="0"/>
    </xf>
    <xf numFmtId="165" fontId="27" fillId="0" borderId="22" xfId="0" applyNumberFormat="1" applyFont="1" applyBorder="1" applyAlignment="1" applyProtection="1">
      <alignment horizontal="center" vertical="center" wrapText="1"/>
      <protection locked="0"/>
    </xf>
    <xf numFmtId="0" fontId="27" fillId="0" borderId="0" xfId="0" applyFont="1" applyAlignment="1" applyProtection="1">
      <alignment horizontal="center" vertical="center" wrapText="1" readingOrder="1"/>
      <protection locked="0"/>
    </xf>
    <xf numFmtId="0" fontId="25" fillId="9" borderId="24" xfId="0" applyFont="1" applyFill="1" applyBorder="1" applyAlignment="1" applyProtection="1">
      <alignment vertical="top" wrapText="1"/>
      <protection locked="0"/>
    </xf>
    <xf numFmtId="165" fontId="25" fillId="0" borderId="28" xfId="0" applyNumberFormat="1" applyFont="1" applyBorder="1" applyAlignment="1" applyProtection="1">
      <alignment horizontal="center" vertical="center" wrapText="1" readingOrder="1"/>
      <protection locked="0"/>
    </xf>
    <xf numFmtId="0" fontId="28" fillId="0" borderId="0" xfId="0" applyFont="1" applyAlignment="1" applyProtection="1">
      <alignment horizontal="center" vertical="center" wrapText="1" readingOrder="1"/>
      <protection locked="0"/>
    </xf>
    <xf numFmtId="0" fontId="14" fillId="8" borderId="45" xfId="0" applyFont="1" applyFill="1" applyBorder="1" applyAlignment="1">
      <alignment horizontal="center" vertical="center" wrapText="1" readingOrder="1"/>
    </xf>
    <xf numFmtId="0" fontId="29" fillId="0" borderId="0" xfId="0" applyFont="1" applyAlignment="1" applyProtection="1">
      <alignment horizontal="center" vertical="center" wrapText="1" readingOrder="1"/>
      <protection locked="0"/>
    </xf>
    <xf numFmtId="0" fontId="15" fillId="8" borderId="46" xfId="0" applyFont="1" applyFill="1" applyBorder="1" applyAlignment="1">
      <alignment horizontal="center" vertical="center" wrapText="1" readingOrder="1"/>
    </xf>
    <xf numFmtId="0" fontId="28" fillId="0" borderId="46" xfId="0" applyFont="1" applyBorder="1" applyAlignment="1" applyProtection="1">
      <alignment horizontal="center" vertical="center" wrapText="1" readingOrder="1"/>
      <protection locked="0"/>
    </xf>
    <xf numFmtId="0" fontId="16" fillId="0" borderId="46" xfId="0" applyFont="1" applyBorder="1" applyAlignment="1" applyProtection="1">
      <alignment horizontal="center" vertical="center" wrapText="1" readingOrder="1"/>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11" fillId="0" borderId="0" xfId="0" applyFont="1" applyAlignment="1" applyProtection="1">
      <alignment horizontal="center"/>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6"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49" fontId="20" fillId="9" borderId="19" xfId="0" quotePrefix="1" applyNumberFormat="1" applyFont="1" applyFill="1" applyBorder="1" applyAlignment="1" applyProtection="1">
      <alignment horizontal="left" vertical="center" wrapText="1"/>
      <protection locked="0"/>
    </xf>
    <xf numFmtId="49" fontId="20" fillId="9" borderId="20" xfId="0" quotePrefix="1" applyNumberFormat="1" applyFont="1" applyFill="1" applyBorder="1" applyAlignment="1" applyProtection="1">
      <alignment horizontal="left" vertical="center" wrapText="1"/>
      <protection locked="0"/>
    </xf>
    <xf numFmtId="49" fontId="20" fillId="9" borderId="21" xfId="0" quotePrefix="1"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protection locked="0"/>
    </xf>
    <xf numFmtId="0" fontId="21" fillId="9" borderId="18" xfId="0" applyFont="1" applyFill="1" applyBorder="1" applyAlignment="1" applyProtection="1">
      <alignment horizontal="left" vertical="center"/>
      <protection locked="0"/>
    </xf>
    <xf numFmtId="3" fontId="21" fillId="0" borderId="0" xfId="0" applyNumberFormat="1" applyFont="1" applyAlignment="1" applyProtection="1">
      <alignment horizontal="left" vertical="center" wrapText="1"/>
      <protection locked="0"/>
    </xf>
  </cellXfs>
  <cellStyles count="7">
    <cellStyle name="Millares" xfId="1" builtinId="3"/>
    <cellStyle name="Millares 2" xfId="4" xr:uid="{00000000-0005-0000-0000-000001000000}"/>
    <cellStyle name="Moneda 2" xfId="5" xr:uid="{00000000-0005-0000-0000-000002000000}"/>
    <cellStyle name="Normal" xfId="0" builtinId="0"/>
    <cellStyle name="Normal 2" xfId="3" xr:uid="{00000000-0005-0000-0000-000004000000}"/>
    <cellStyle name="Porcentaje" xfId="2" builtinId="5"/>
    <cellStyle name="Porcentaje 2" xfId="6" xr:uid="{00000000-0005-0000-0000-000006000000}"/>
  </cellStyles>
  <dxfs count="125">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rgb="FF0070C0"/>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5" formatCode="[$-10409]#,##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border diagonalUp="0" diagonalDown="0">
        <left style="medium">
          <color indexed="64"/>
        </left>
        <right style="medium">
          <color indexed="64"/>
        </right>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rgb="FF0070C0"/>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auto="1"/>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medium">
          <color indexed="64"/>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9527</xdr:colOff>
      <xdr:row>2</xdr:row>
      <xdr:rowOff>209550</xdr:rowOff>
    </xdr:to>
    <xdr:pic>
      <xdr:nvPicPr>
        <xdr:cNvPr id="2" name="Imagen 1">
          <a:extLst>
            <a:ext uri="{FF2B5EF4-FFF2-40B4-BE49-F238E27FC236}">
              <a16:creationId xmlns:a16="http://schemas.microsoft.com/office/drawing/2014/main" id="{E0FB7B5E-02FC-4B41-B72B-40C7CE40A0C5}"/>
            </a:ext>
          </a:extLst>
        </xdr:cNvPr>
        <xdr:cNvPicPr>
          <a:picLocks noChangeAspect="1"/>
        </xdr:cNvPicPr>
      </xdr:nvPicPr>
      <xdr:blipFill>
        <a:blip xmlns:r="http://schemas.openxmlformats.org/officeDocument/2006/relationships" r:embed="rId1"/>
        <a:stretch>
          <a:fillRect/>
        </a:stretch>
      </xdr:blipFill>
      <xdr:spPr>
        <a:xfrm>
          <a:off x="47625" y="0"/>
          <a:ext cx="1495427"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1495427</xdr:colOff>
      <xdr:row>2</xdr:row>
      <xdr:rowOff>219075</xdr:rowOff>
    </xdr:to>
    <xdr:pic>
      <xdr:nvPicPr>
        <xdr:cNvPr id="3" name="Imagen 2">
          <a:extLst>
            <a:ext uri="{FF2B5EF4-FFF2-40B4-BE49-F238E27FC236}">
              <a16:creationId xmlns:a16="http://schemas.microsoft.com/office/drawing/2014/main" id="{5418EDE6-14AC-4368-91AD-C0130FB58180}"/>
            </a:ext>
          </a:extLst>
        </xdr:cNvPr>
        <xdr:cNvPicPr>
          <a:picLocks noChangeAspect="1"/>
        </xdr:cNvPicPr>
      </xdr:nvPicPr>
      <xdr:blipFill>
        <a:blip xmlns:r="http://schemas.openxmlformats.org/officeDocument/2006/relationships" r:embed="rId1"/>
        <a:stretch>
          <a:fillRect/>
        </a:stretch>
      </xdr:blipFill>
      <xdr:spPr>
        <a:xfrm>
          <a:off x="0" y="9525"/>
          <a:ext cx="1495427"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1524002</xdr:colOff>
      <xdr:row>2</xdr:row>
      <xdr:rowOff>209550</xdr:rowOff>
    </xdr:to>
    <xdr:pic>
      <xdr:nvPicPr>
        <xdr:cNvPr id="3" name="Imagen 2">
          <a:extLst>
            <a:ext uri="{FF2B5EF4-FFF2-40B4-BE49-F238E27FC236}">
              <a16:creationId xmlns:a16="http://schemas.microsoft.com/office/drawing/2014/main" id="{DB1DA6B6-617D-47C5-9D5B-9AC5ED934C2A}"/>
            </a:ext>
          </a:extLst>
        </xdr:cNvPr>
        <xdr:cNvPicPr>
          <a:picLocks noChangeAspect="1"/>
        </xdr:cNvPicPr>
      </xdr:nvPicPr>
      <xdr:blipFill>
        <a:blip xmlns:r="http://schemas.openxmlformats.org/officeDocument/2006/relationships" r:embed="rId1"/>
        <a:stretch>
          <a:fillRect/>
        </a:stretch>
      </xdr:blipFill>
      <xdr:spPr>
        <a:xfrm>
          <a:off x="28575" y="0"/>
          <a:ext cx="1495427" cy="76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9527</xdr:colOff>
      <xdr:row>2</xdr:row>
      <xdr:rowOff>209550</xdr:rowOff>
    </xdr:to>
    <xdr:pic>
      <xdr:nvPicPr>
        <xdr:cNvPr id="3" name="Imagen 2">
          <a:extLst>
            <a:ext uri="{FF2B5EF4-FFF2-40B4-BE49-F238E27FC236}">
              <a16:creationId xmlns:a16="http://schemas.microsoft.com/office/drawing/2014/main" id="{22152649-8F43-437C-BAB5-3F02E963E440}"/>
            </a:ext>
          </a:extLst>
        </xdr:cNvPr>
        <xdr:cNvPicPr>
          <a:picLocks noChangeAspect="1"/>
        </xdr:cNvPicPr>
      </xdr:nvPicPr>
      <xdr:blipFill>
        <a:blip xmlns:r="http://schemas.openxmlformats.org/officeDocument/2006/relationships" r:embed="rId1"/>
        <a:stretch>
          <a:fillRect/>
        </a:stretch>
      </xdr:blipFill>
      <xdr:spPr>
        <a:xfrm>
          <a:off x="47625" y="0"/>
          <a:ext cx="1495427"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xdr:colOff>
      <xdr:row>2</xdr:row>
      <xdr:rowOff>209550</xdr:rowOff>
    </xdr:to>
    <xdr:pic>
      <xdr:nvPicPr>
        <xdr:cNvPr id="3" name="Imagen 2">
          <a:extLst>
            <a:ext uri="{FF2B5EF4-FFF2-40B4-BE49-F238E27FC236}">
              <a16:creationId xmlns:a16="http://schemas.microsoft.com/office/drawing/2014/main" id="{305C5C9A-33A0-480F-9BF1-DAEBB5B23FBE}"/>
            </a:ext>
          </a:extLst>
        </xdr:cNvPr>
        <xdr:cNvPicPr>
          <a:picLocks noChangeAspect="1"/>
        </xdr:cNvPicPr>
      </xdr:nvPicPr>
      <xdr:blipFill>
        <a:blip xmlns:r="http://schemas.openxmlformats.org/officeDocument/2006/relationships" r:embed="rId1"/>
        <a:stretch>
          <a:fillRect/>
        </a:stretch>
      </xdr:blipFill>
      <xdr:spPr>
        <a:xfrm>
          <a:off x="38100" y="0"/>
          <a:ext cx="1495427"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xdr:colOff>
      <xdr:row>2</xdr:row>
      <xdr:rowOff>209550</xdr:rowOff>
    </xdr:to>
    <xdr:pic>
      <xdr:nvPicPr>
        <xdr:cNvPr id="3" name="Imagen 2">
          <a:extLst>
            <a:ext uri="{FF2B5EF4-FFF2-40B4-BE49-F238E27FC236}">
              <a16:creationId xmlns:a16="http://schemas.microsoft.com/office/drawing/2014/main" id="{0BB87F16-C58F-4D9F-A415-4414D67A0D5E}"/>
            </a:ext>
          </a:extLst>
        </xdr:cNvPr>
        <xdr:cNvPicPr>
          <a:picLocks noChangeAspect="1"/>
        </xdr:cNvPicPr>
      </xdr:nvPicPr>
      <xdr:blipFill>
        <a:blip xmlns:r="http://schemas.openxmlformats.org/officeDocument/2006/relationships" r:embed="rId1"/>
        <a:stretch>
          <a:fillRect/>
        </a:stretch>
      </xdr:blipFill>
      <xdr:spPr>
        <a:xfrm>
          <a:off x="38100" y="0"/>
          <a:ext cx="1495427" cy="762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9527</xdr:colOff>
      <xdr:row>2</xdr:row>
      <xdr:rowOff>209550</xdr:rowOff>
    </xdr:to>
    <xdr:pic>
      <xdr:nvPicPr>
        <xdr:cNvPr id="3" name="Imagen 2">
          <a:extLst>
            <a:ext uri="{FF2B5EF4-FFF2-40B4-BE49-F238E27FC236}">
              <a16:creationId xmlns:a16="http://schemas.microsoft.com/office/drawing/2014/main" id="{FE5D5D26-A77A-4B60-8A85-815DBBFC22F3}"/>
            </a:ext>
          </a:extLst>
        </xdr:cNvPr>
        <xdr:cNvPicPr>
          <a:picLocks noChangeAspect="1"/>
        </xdr:cNvPicPr>
      </xdr:nvPicPr>
      <xdr:blipFill>
        <a:blip xmlns:r="http://schemas.openxmlformats.org/officeDocument/2006/relationships" r:embed="rId1"/>
        <a:stretch>
          <a:fillRect/>
        </a:stretch>
      </xdr:blipFill>
      <xdr:spPr>
        <a:xfrm>
          <a:off x="47625" y="0"/>
          <a:ext cx="1495427"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19052</xdr:colOff>
      <xdr:row>2</xdr:row>
      <xdr:rowOff>209550</xdr:rowOff>
    </xdr:to>
    <xdr:pic>
      <xdr:nvPicPr>
        <xdr:cNvPr id="3" name="Imagen 2">
          <a:extLst>
            <a:ext uri="{FF2B5EF4-FFF2-40B4-BE49-F238E27FC236}">
              <a16:creationId xmlns:a16="http://schemas.microsoft.com/office/drawing/2014/main" id="{6E8EC3CA-E74F-4DD0-992F-B3DF03F93906}"/>
            </a:ext>
          </a:extLst>
        </xdr:cNvPr>
        <xdr:cNvPicPr>
          <a:picLocks noChangeAspect="1"/>
        </xdr:cNvPicPr>
      </xdr:nvPicPr>
      <xdr:blipFill>
        <a:blip xmlns:r="http://schemas.openxmlformats.org/officeDocument/2006/relationships" r:embed="rId1"/>
        <a:stretch>
          <a:fillRect/>
        </a:stretch>
      </xdr:blipFill>
      <xdr:spPr>
        <a:xfrm>
          <a:off x="57150" y="0"/>
          <a:ext cx="1495427" cy="762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29" totalsRowShown="0" headerRowDxfId="124" dataDxfId="122" headerRowBorderDxfId="123" tableBorderDxfId="121" totalsRowBorderDxfId="120">
  <tableColumns count="10">
    <tableColumn id="1" xr3:uid="{00000000-0010-0000-0000-000001000000}" name="Producto" dataDxfId="119"/>
    <tableColumn id="2" xr3:uid="{00000000-0010-0000-0000-000002000000}" name="Indicador" dataDxfId="118"/>
    <tableColumn id="3" xr3:uid="{00000000-0010-0000-0000-000003000000}" name="Física_x000a_(A)" dataDxfId="117"/>
    <tableColumn id="4" xr3:uid="{00000000-0010-0000-0000-000004000000}" name="Financiera_x000a_(B)" dataDxfId="116"/>
    <tableColumn id="9" xr3:uid="{00000000-0010-0000-0000-000009000000}" name="Física_x000a_(C)" dataDxfId="115"/>
    <tableColumn id="10" xr3:uid="{00000000-0010-0000-0000-00000A000000}" name="Financiera_x000a_(D)" dataDxfId="114"/>
    <tableColumn id="5" xr3:uid="{00000000-0010-0000-0000-000005000000}" name="Física _x000a_(E)" dataDxfId="113"/>
    <tableColumn id="6" xr3:uid="{00000000-0010-0000-0000-000006000000}" name="Financiera _x000a_ (F)" dataDxfId="112"/>
    <tableColumn id="7" xr3:uid="{00000000-0010-0000-0000-000007000000}" name="Física _x000a_(%)_x000a_ G=E/C" dataDxfId="111">
      <calculatedColumnFormula>IF(G29&gt;0,G29/C29,0)</calculatedColumnFormula>
    </tableColumn>
    <tableColumn id="8" xr3:uid="{00000000-0010-0000-0000-000008000000}" name="Financiero _x000a_(%) _x000a_H=F/D" dataDxfId="11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32" displayName="Tabla132" ref="A28:J31" totalsRowShown="0" headerRowDxfId="109" dataDxfId="107" headerRowBorderDxfId="108" tableBorderDxfId="106" totalsRowBorderDxfId="105">
  <tableColumns count="10">
    <tableColumn id="1" xr3:uid="{00000000-0010-0000-0100-000001000000}" name="Producto" dataDxfId="104"/>
    <tableColumn id="2" xr3:uid="{00000000-0010-0000-0100-000002000000}" name="Indicador" dataDxfId="103"/>
    <tableColumn id="3" xr3:uid="{00000000-0010-0000-0100-000003000000}" name="Física_x000a_(A)" dataDxfId="102"/>
    <tableColumn id="4" xr3:uid="{00000000-0010-0000-0100-000004000000}" name="Financiera_x000a_(B)" dataDxfId="101"/>
    <tableColumn id="9" xr3:uid="{00000000-0010-0000-0100-000009000000}" name="Física_x000a_(C)" dataDxfId="100"/>
    <tableColumn id="10" xr3:uid="{00000000-0010-0000-0100-00000A000000}" name="Financiera_x000a_(D)" dataDxfId="99"/>
    <tableColumn id="5" xr3:uid="{00000000-0010-0000-0100-000005000000}" name="Física _x000a_(E)" dataDxfId="98"/>
    <tableColumn id="6" xr3:uid="{00000000-0010-0000-0100-000006000000}" name="Financiera _x000a_ (F)" dataDxfId="97"/>
    <tableColumn id="7" xr3:uid="{00000000-0010-0000-0100-000007000000}" name="Física _x000a_(%)_x000a_ G=E/C" dataDxfId="96">
      <calculatedColumnFormula>IF(G29&gt;0,G29/C29,0)</calculatedColumnFormula>
    </tableColumn>
    <tableColumn id="8" xr3:uid="{00000000-0010-0000-0100-000008000000}" name="Financiero _x000a_(%) _x000a_H=F/D" dataDxfId="9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24" displayName="Tabla1324" ref="A28:J33" totalsRowShown="0" headerRowDxfId="94" dataDxfId="92" headerRowBorderDxfId="93" tableBorderDxfId="91" totalsRowBorderDxfId="90">
  <tableColumns count="10">
    <tableColumn id="1" xr3:uid="{00000000-0010-0000-0200-000001000000}" name="Producto" dataDxfId="89"/>
    <tableColumn id="2" xr3:uid="{00000000-0010-0000-0200-000002000000}" name="Indicador" dataDxfId="88"/>
    <tableColumn id="3" xr3:uid="{00000000-0010-0000-0200-000003000000}" name="Física_x000a_(A)" dataDxfId="87"/>
    <tableColumn id="4" xr3:uid="{00000000-0010-0000-0200-000004000000}" name="Financiera_x000a_(B)" dataDxfId="86"/>
    <tableColumn id="9" xr3:uid="{00000000-0010-0000-0200-000009000000}" name="Física_x000a_(C)" dataDxfId="85"/>
    <tableColumn id="10" xr3:uid="{00000000-0010-0000-0200-00000A000000}" name="Financiera_x000a_(D)" dataDxfId="84"/>
    <tableColumn id="5" xr3:uid="{00000000-0010-0000-0200-000005000000}" name="Física _x000a_(E)" dataDxfId="83"/>
    <tableColumn id="6" xr3:uid="{00000000-0010-0000-0200-000006000000}" name="Financiera _x000a_ (F)" dataDxfId="82"/>
    <tableColumn id="7" xr3:uid="{00000000-0010-0000-0200-000007000000}" name="Física _x000a_(%)_x000a_ G=E/C" dataDxfId="81">
      <calculatedColumnFormula>IF(G29&gt;0,G29/C29,0)</calculatedColumnFormula>
    </tableColumn>
    <tableColumn id="8" xr3:uid="{00000000-0010-0000-0200-000008000000}" name="Financiero _x000a_(%) _x000a_H=F/D" dataDxfId="8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13245" displayName="Tabla13245" ref="A28:K32" totalsRowShown="0" headerRowDxfId="79" dataDxfId="77" headerRowBorderDxfId="78" tableBorderDxfId="76" totalsRowBorderDxfId="75">
  <tableColumns count="11">
    <tableColumn id="1" xr3:uid="{00000000-0010-0000-0300-000001000000}" name="Producto" dataDxfId="74"/>
    <tableColumn id="2" xr3:uid="{00000000-0010-0000-0300-000002000000}" name="Indicador" dataDxfId="73"/>
    <tableColumn id="3" xr3:uid="{00000000-0010-0000-0300-000003000000}" name="Física_x000a_(A)" dataDxfId="72"/>
    <tableColumn id="4" xr3:uid="{00000000-0010-0000-0300-000004000000}" name="Financiera_x000a_(B)" dataDxfId="71"/>
    <tableColumn id="9" xr3:uid="{00000000-0010-0000-0300-000009000000}" name="Física_x000a_(C)" dataDxfId="70"/>
    <tableColumn id="10" xr3:uid="{00000000-0010-0000-0300-00000A000000}" name="Financiera_x000a_(D)" dataDxfId="69"/>
    <tableColumn id="5" xr3:uid="{00000000-0010-0000-0300-000005000000}" name="Física _x000a_(E)" dataDxfId="68"/>
    <tableColumn id="6" xr3:uid="{00000000-0010-0000-0300-000006000000}" name="Financiera _x000a_ (F)" dataDxfId="67"/>
    <tableColumn id="7" xr3:uid="{00000000-0010-0000-0300-000007000000}" name="Física _x000a_(%)_x000a_ G=E/C" dataDxfId="66">
      <calculatedColumnFormula>IF(G29&gt;0,G29/C29,0)</calculatedColumnFormula>
    </tableColumn>
    <tableColumn id="8" xr3:uid="{00000000-0010-0000-0300-000008000000}" name="Financiero _x000a_(%) _x000a_H=F/D" dataDxfId="65">
      <calculatedColumnFormula>IF(H29&gt;0,H29/D29,0)</calculatedColumnFormula>
    </tableColumn>
    <tableColumn id="11" xr3:uid="{00000000-0010-0000-0300-00000B000000}" name="REVISIÓN" dataDxfId="64"/>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1324567" displayName="Tabla1324567" ref="A28:K32" totalsRowShown="0" headerRowDxfId="63" dataDxfId="61" headerRowBorderDxfId="62" tableBorderDxfId="60" totalsRowBorderDxfId="59">
  <tableColumns count="11">
    <tableColumn id="1" xr3:uid="{00000000-0010-0000-0400-000001000000}" name="Producto" dataDxfId="58"/>
    <tableColumn id="2" xr3:uid="{00000000-0010-0000-0400-000002000000}" name="Indicador" dataDxfId="57"/>
    <tableColumn id="3" xr3:uid="{00000000-0010-0000-0400-000003000000}" name="Física_x000a_(A)" dataDxfId="56"/>
    <tableColumn id="4" xr3:uid="{00000000-0010-0000-0400-000004000000}" name="Financiera_x000a_(B)" dataDxfId="55"/>
    <tableColumn id="9" xr3:uid="{00000000-0010-0000-0400-000009000000}" name="Física_x000a_(C)" dataDxfId="54"/>
    <tableColumn id="10" xr3:uid="{00000000-0010-0000-0400-00000A000000}" name="Financiera_x000a_(D)" dataDxfId="53"/>
    <tableColumn id="5" xr3:uid="{00000000-0010-0000-0400-000005000000}" name="Física _x000a_(E)" dataDxfId="52"/>
    <tableColumn id="6" xr3:uid="{00000000-0010-0000-0400-000006000000}" name="Financiera _x000a_ (F)" dataDxfId="51"/>
    <tableColumn id="7" xr3:uid="{00000000-0010-0000-0400-000007000000}" name="Física _x000a_(%)_x000a_ G=E/C" dataDxfId="50"/>
    <tableColumn id="8" xr3:uid="{00000000-0010-0000-0400-000008000000}" name="Financiero _x000a_(%) _x000a_H=F/D" dataDxfId="49">
      <calculatedColumnFormula>IF(H29&gt;0,H29/D29,0)</calculatedColumnFormula>
    </tableColumn>
    <tableColumn id="11" xr3:uid="{00000000-0010-0000-0400-00000B000000}" name="REVISIÓN" dataDxfId="48"/>
  </tableColumns>
  <tableStyleInfo name="Estilo de tab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a13245679" displayName="Tabla13245679" ref="A28:K29" totalsRowShown="0" headerRowDxfId="47" dataDxfId="45" headerRowBorderDxfId="46" tableBorderDxfId="44" totalsRowBorderDxfId="43">
  <tableColumns count="11">
    <tableColumn id="1" xr3:uid="{00000000-0010-0000-0500-000001000000}" name="Producto" dataDxfId="42"/>
    <tableColumn id="2" xr3:uid="{00000000-0010-0000-0500-000002000000}" name="Indicador" dataDxfId="41"/>
    <tableColumn id="3" xr3:uid="{00000000-0010-0000-0500-000003000000}" name="Física_x000a_(A)" dataDxfId="40"/>
    <tableColumn id="4" xr3:uid="{00000000-0010-0000-0500-000004000000}" name="Financiera_x000a_(B)" dataDxfId="39">
      <calculatedColumnFormula>+C25</calculatedColumnFormula>
    </tableColumn>
    <tableColumn id="9" xr3:uid="{00000000-0010-0000-0500-000009000000}" name="Física_x000a_(C)" dataDxfId="38"/>
    <tableColumn id="10" xr3:uid="{00000000-0010-0000-0500-00000A000000}" name="Financiera_x000a_(D)" dataDxfId="37"/>
    <tableColumn id="5" xr3:uid="{00000000-0010-0000-0500-000005000000}" name="Física _x000a_(E)" dataDxfId="36"/>
    <tableColumn id="6" xr3:uid="{00000000-0010-0000-0500-000006000000}" name="Financiera _x000a_ (F)" dataDxfId="35">
      <calculatedColumnFormula>+F25</calculatedColumnFormula>
    </tableColumn>
    <tableColumn id="7" xr3:uid="{00000000-0010-0000-0500-000007000000}" name="Física _x000a_(%)_x000a_ G=E/C" dataDxfId="34"/>
    <tableColumn id="8" xr3:uid="{00000000-0010-0000-0500-000008000000}" name="Financiero _x000a_(%) _x000a_H=F/D" dataDxfId="33">
      <calculatedColumnFormula>IF(H29&gt;0,H29/D29,0)</calculatedColumnFormula>
    </tableColumn>
    <tableColumn id="11" xr3:uid="{00000000-0010-0000-0500-00000B000000}" name="REVISIÓN" dataDxfId="32"/>
  </tableColumns>
  <tableStyleInfo name="Estilo de tab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a132456" displayName="Tabla132456" ref="A28:K29" totalsRowShown="0" headerRowDxfId="31" dataDxfId="29" headerRowBorderDxfId="30" tableBorderDxfId="28" totalsRowBorderDxfId="27">
  <tableColumns count="11">
    <tableColumn id="1" xr3:uid="{00000000-0010-0000-0600-000001000000}" name="Producto" dataDxfId="26"/>
    <tableColumn id="2" xr3:uid="{00000000-0010-0000-0600-000002000000}" name="Indicador" dataDxfId="25"/>
    <tableColumn id="3" xr3:uid="{00000000-0010-0000-0600-000003000000}" name="Física_x000a_(A)" dataDxfId="24"/>
    <tableColumn id="4" xr3:uid="{00000000-0010-0000-0600-000004000000}" name="Financiera_x000a_(B)" dataDxfId="23"/>
    <tableColumn id="9" xr3:uid="{00000000-0010-0000-0600-000009000000}" name="Física_x000a_(C)" dataDxfId="22"/>
    <tableColumn id="10" xr3:uid="{00000000-0010-0000-0600-00000A000000}" name="Financiera_x000a_(D)" dataDxfId="21"/>
    <tableColumn id="5" xr3:uid="{00000000-0010-0000-0600-000005000000}" name="Física _x000a_(E)" dataDxfId="20"/>
    <tableColumn id="6" xr3:uid="{00000000-0010-0000-0600-000006000000}" name="Financiera _x000a_ (F)" dataDxfId="19"/>
    <tableColumn id="7" xr3:uid="{00000000-0010-0000-0600-000007000000}" name="Física _x000a_(%)_x000a_ G=E/C" dataDxfId="18">
      <calculatedColumnFormula>IF(G29&gt;0,G29/C29,0)</calculatedColumnFormula>
    </tableColumn>
    <tableColumn id="8" xr3:uid="{00000000-0010-0000-0600-000008000000}" name="Financiero _x000a_(%) _x000a_H=F/D" dataDxfId="17">
      <calculatedColumnFormula>IF(H29&gt;0,H29/D29,0)</calculatedColumnFormula>
    </tableColumn>
    <tableColumn id="11" xr3:uid="{00000000-0010-0000-0600-00000B000000}" name="OBSERVACIONES" dataDxfId="16"/>
  </tableColumns>
  <tableStyleInfo name="Estilo de tab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a1324568" displayName="Tabla1324568" ref="A28:K30" totalsRowShown="0" headerRowDxfId="15" dataDxfId="13" headerRowBorderDxfId="14" tableBorderDxfId="12" totalsRowBorderDxfId="11">
  <tableColumns count="11">
    <tableColumn id="1" xr3:uid="{00000000-0010-0000-0700-000001000000}" name="Producto" dataDxfId="10"/>
    <tableColumn id="2" xr3:uid="{00000000-0010-0000-0700-000002000000}" name="Indicador" dataDxfId="9"/>
    <tableColumn id="3" xr3:uid="{00000000-0010-0000-0700-000003000000}" name="Física_x000a_(A)" dataDxfId="8"/>
    <tableColumn id="4" xr3:uid="{00000000-0010-0000-0700-000004000000}" name="Financiera_x000a_(B)" dataDxfId="7"/>
    <tableColumn id="9" xr3:uid="{00000000-0010-0000-0700-000009000000}" name="Física_x000a_(C)" dataDxfId="6"/>
    <tableColumn id="10" xr3:uid="{00000000-0010-0000-0700-00000A000000}" name="Financiera_x000a_(D)" dataDxfId="5"/>
    <tableColumn id="5" xr3:uid="{00000000-0010-0000-0700-000005000000}" name="Física _x000a_(E)" dataDxfId="4"/>
    <tableColumn id="6" xr3:uid="{00000000-0010-0000-0700-000006000000}" name="Financiera _x000a_ (F)" dataDxfId="3"/>
    <tableColumn id="7" xr3:uid="{00000000-0010-0000-0700-000007000000}" name="Física _x000a_(%)_x000a_ G=E/C" dataDxfId="2">
      <calculatedColumnFormula>IF(G29&gt;0,G29/C29,0)</calculatedColumnFormula>
    </tableColumn>
    <tableColumn id="8" xr3:uid="{00000000-0010-0000-0700-000008000000}" name="Financiero _x000a_(%) _x000a_H=F/D" dataDxfId="1">
      <calculatedColumnFormula>IF(H29&gt;0,H29/D29,0)</calculatedColumnFormula>
    </tableColumn>
    <tableColumn id="11" xr3:uid="{00000000-0010-0000-0700-00000B000000}" name="REVISIÓN"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tabSelected="1" view="pageBreakPreview" zoomScale="120" zoomScaleNormal="100" zoomScaleSheetLayoutView="120" workbookViewId="0">
      <selection activeCell="I3" sqref="I3"/>
    </sheetView>
  </sheetViews>
  <sheetFormatPr baseColWidth="10" defaultColWidth="11.42578125" defaultRowHeight="15" x14ac:dyDescent="0.25"/>
  <cols>
    <col min="1" max="1" width="23" style="8" customWidth="1"/>
    <col min="2" max="2" width="19.85546875" style="8" bestFit="1" customWidth="1"/>
    <col min="3" max="3" width="12.5703125" style="8" customWidth="1"/>
    <col min="4" max="4" width="13.85546875" style="8" bestFit="1" customWidth="1"/>
    <col min="5" max="5" width="5" style="8" bestFit="1" customWidth="1"/>
    <col min="6" max="6" width="13.85546875" style="8" bestFit="1" customWidth="1"/>
    <col min="7" max="10" width="12.5703125" style="8" customWidth="1"/>
  </cols>
  <sheetData>
    <row r="1" spans="1:10" ht="21.75" thickBot="1" x14ac:dyDescent="0.3">
      <c r="A1" s="19"/>
      <c r="B1" s="117" t="s">
        <v>55</v>
      </c>
      <c r="C1" s="118"/>
      <c r="D1" s="118"/>
      <c r="E1" s="118"/>
      <c r="F1" s="118"/>
      <c r="G1" s="118"/>
      <c r="H1" s="118"/>
      <c r="I1" s="118"/>
      <c r="J1" s="119"/>
    </row>
    <row r="2" spans="1:10" ht="21.75" thickBot="1" x14ac:dyDescent="0.3">
      <c r="A2" s="20"/>
      <c r="B2" s="120" t="s">
        <v>0</v>
      </c>
      <c r="C2" s="121"/>
      <c r="D2" s="120" t="s">
        <v>1</v>
      </c>
      <c r="E2" s="121"/>
      <c r="F2" s="121"/>
      <c r="G2" s="121"/>
      <c r="H2" s="122"/>
      <c r="I2" s="2" t="s">
        <v>2</v>
      </c>
      <c r="J2" s="3" t="s">
        <v>3</v>
      </c>
    </row>
    <row r="3" spans="1:10" ht="36.75" thickBot="1" x14ac:dyDescent="0.3">
      <c r="A3" s="21"/>
      <c r="B3" s="123" t="s">
        <v>4</v>
      </c>
      <c r="C3" s="124"/>
      <c r="D3" s="123"/>
      <c r="E3" s="124"/>
      <c r="F3" s="124"/>
      <c r="G3" s="124"/>
      <c r="H3" s="125"/>
      <c r="I3" s="4" t="s">
        <v>214</v>
      </c>
      <c r="J3" s="5"/>
    </row>
    <row r="4" spans="1:10" x14ac:dyDescent="0.25">
      <c r="A4" s="126"/>
      <c r="B4" s="127"/>
      <c r="C4" s="127"/>
      <c r="D4" s="128"/>
      <c r="E4" s="128"/>
      <c r="F4" s="128"/>
      <c r="G4" s="128"/>
      <c r="H4" s="128"/>
      <c r="I4" s="127"/>
      <c r="J4" s="129"/>
    </row>
    <row r="5" spans="1:10" ht="3" customHeight="1" x14ac:dyDescent="0.25">
      <c r="A5" s="130"/>
      <c r="B5" s="131"/>
      <c r="C5" s="131"/>
      <c r="D5" s="131"/>
      <c r="E5" s="131"/>
      <c r="F5" s="131"/>
      <c r="G5" s="131"/>
      <c r="H5" s="131"/>
      <c r="I5" s="131"/>
      <c r="J5" s="132"/>
    </row>
    <row r="6" spans="1:10" ht="15.75" x14ac:dyDescent="0.25">
      <c r="A6" s="84" t="s">
        <v>5</v>
      </c>
      <c r="B6" s="85"/>
      <c r="C6" s="85"/>
      <c r="D6" s="85"/>
      <c r="E6" s="85"/>
      <c r="F6" s="85"/>
      <c r="G6" s="85"/>
      <c r="H6" s="85"/>
      <c r="I6" s="85"/>
      <c r="J6" s="86"/>
    </row>
    <row r="7" spans="1:10" ht="15.75" x14ac:dyDescent="0.25">
      <c r="A7" s="77" t="s">
        <v>6</v>
      </c>
      <c r="B7" s="78"/>
      <c r="C7" s="78"/>
      <c r="D7" s="78"/>
      <c r="E7" s="78"/>
      <c r="F7" s="78"/>
      <c r="G7" s="78"/>
      <c r="H7" s="78"/>
      <c r="I7" s="78"/>
      <c r="J7" s="79"/>
    </row>
    <row r="8" spans="1:10" x14ac:dyDescent="0.25">
      <c r="A8" s="6" t="s">
        <v>7</v>
      </c>
      <c r="B8" s="114" t="s">
        <v>56</v>
      </c>
      <c r="C8" s="115"/>
      <c r="D8" s="115"/>
      <c r="E8" s="115"/>
      <c r="F8" s="115"/>
      <c r="G8" s="115"/>
      <c r="H8" s="115"/>
      <c r="I8" s="115"/>
      <c r="J8" s="116"/>
    </row>
    <row r="9" spans="1:10" x14ac:dyDescent="0.25">
      <c r="A9" s="22" t="s">
        <v>37</v>
      </c>
      <c r="B9" s="114" t="s">
        <v>62</v>
      </c>
      <c r="C9" s="115"/>
      <c r="D9" s="115"/>
      <c r="E9" s="115"/>
      <c r="F9" s="115"/>
      <c r="G9" s="115"/>
      <c r="H9" s="115"/>
      <c r="I9" s="115"/>
      <c r="J9" s="116"/>
    </row>
    <row r="10" spans="1:10" x14ac:dyDescent="0.25">
      <c r="A10" s="22" t="s">
        <v>38</v>
      </c>
      <c r="B10" s="114" t="s">
        <v>57</v>
      </c>
      <c r="C10" s="115"/>
      <c r="D10" s="115"/>
      <c r="E10" s="115"/>
      <c r="F10" s="115"/>
      <c r="G10" s="115"/>
      <c r="H10" s="115"/>
      <c r="I10" s="115"/>
      <c r="J10" s="116"/>
    </row>
    <row r="11" spans="1:10" ht="52.5" customHeight="1" x14ac:dyDescent="0.25">
      <c r="A11" s="6" t="s">
        <v>8</v>
      </c>
      <c r="B11" s="110" t="s">
        <v>58</v>
      </c>
      <c r="C11" s="111"/>
      <c r="D11" s="111"/>
      <c r="E11" s="111"/>
      <c r="F11" s="111"/>
      <c r="G11" s="111"/>
      <c r="H11" s="111"/>
      <c r="I11" s="111"/>
      <c r="J11" s="112"/>
    </row>
    <row r="12" spans="1:10" ht="42.75" customHeight="1" x14ac:dyDescent="0.25">
      <c r="A12" s="6" t="s">
        <v>9</v>
      </c>
      <c r="B12" s="110" t="s">
        <v>59</v>
      </c>
      <c r="C12" s="111"/>
      <c r="D12" s="111"/>
      <c r="E12" s="111"/>
      <c r="F12" s="111"/>
      <c r="G12" s="111"/>
      <c r="H12" s="111"/>
      <c r="I12" s="111"/>
      <c r="J12" s="112"/>
    </row>
    <row r="13" spans="1:10" ht="15.75" x14ac:dyDescent="0.25">
      <c r="A13" s="84" t="s">
        <v>10</v>
      </c>
      <c r="B13" s="85"/>
      <c r="C13" s="85"/>
      <c r="D13" s="85"/>
      <c r="E13" s="85"/>
      <c r="F13" s="85"/>
      <c r="G13" s="85"/>
      <c r="H13" s="85"/>
      <c r="I13" s="85"/>
      <c r="J13" s="86"/>
    </row>
    <row r="14" spans="1:10" x14ac:dyDescent="0.25">
      <c r="A14" s="6" t="s">
        <v>11</v>
      </c>
      <c r="B14" s="23">
        <v>2</v>
      </c>
      <c r="C14" s="113" t="s">
        <v>60</v>
      </c>
      <c r="D14" s="113"/>
      <c r="E14" s="113"/>
      <c r="F14" s="113"/>
      <c r="G14" s="113"/>
      <c r="H14" s="113"/>
      <c r="I14" s="113"/>
      <c r="J14" s="113"/>
    </row>
    <row r="15" spans="1:10" x14ac:dyDescent="0.25">
      <c r="A15" s="6" t="s">
        <v>12</v>
      </c>
      <c r="B15" s="9">
        <v>2.1</v>
      </c>
      <c r="C15" s="113" t="s">
        <v>61</v>
      </c>
      <c r="D15" s="113"/>
      <c r="E15" s="113"/>
      <c r="F15" s="113"/>
      <c r="G15" s="113"/>
      <c r="H15" s="113"/>
      <c r="I15" s="113"/>
      <c r="J15" s="113"/>
    </row>
    <row r="16" spans="1:10" ht="41.25" customHeight="1" x14ac:dyDescent="0.25">
      <c r="A16" s="6" t="s">
        <v>13</v>
      </c>
      <c r="B16" s="10" t="s">
        <v>63</v>
      </c>
      <c r="C16" s="113" t="s">
        <v>154</v>
      </c>
      <c r="D16" s="113"/>
      <c r="E16" s="113"/>
      <c r="F16" s="113"/>
      <c r="G16" s="113"/>
      <c r="H16" s="113"/>
      <c r="I16" s="113"/>
      <c r="J16" s="113"/>
    </row>
    <row r="17" spans="1:10" ht="15.75" x14ac:dyDescent="0.25">
      <c r="A17" s="84" t="s">
        <v>14</v>
      </c>
      <c r="B17" s="85"/>
      <c r="C17" s="85"/>
      <c r="D17" s="85"/>
      <c r="E17" s="85"/>
      <c r="F17" s="85"/>
      <c r="G17" s="85"/>
      <c r="H17" s="85"/>
      <c r="I17" s="85"/>
      <c r="J17" s="86"/>
    </row>
    <row r="18" spans="1:10" ht="29.25" customHeight="1" x14ac:dyDescent="0.25">
      <c r="A18" s="6" t="s">
        <v>15</v>
      </c>
      <c r="B18" s="80" t="s">
        <v>64</v>
      </c>
      <c r="C18" s="80"/>
      <c r="D18" s="80"/>
      <c r="E18" s="80"/>
      <c r="F18" s="80"/>
      <c r="G18" s="80"/>
      <c r="H18" s="80"/>
      <c r="I18" s="80"/>
      <c r="J18" s="81"/>
    </row>
    <row r="19" spans="1:10" ht="51.75" customHeight="1" x14ac:dyDescent="0.25">
      <c r="A19" s="11" t="s">
        <v>16</v>
      </c>
      <c r="B19" s="82" t="s">
        <v>65</v>
      </c>
      <c r="C19" s="82"/>
      <c r="D19" s="82"/>
      <c r="E19" s="82"/>
      <c r="F19" s="82"/>
      <c r="G19" s="82"/>
      <c r="H19" s="82"/>
      <c r="I19" s="82"/>
      <c r="J19" s="83"/>
    </row>
    <row r="20" spans="1:10" x14ac:dyDescent="0.25">
      <c r="A20" s="11" t="s">
        <v>17</v>
      </c>
      <c r="B20" s="82" t="s">
        <v>66</v>
      </c>
      <c r="C20" s="82"/>
      <c r="D20" s="82"/>
      <c r="E20" s="82"/>
      <c r="F20" s="82"/>
      <c r="G20" s="82"/>
      <c r="H20" s="82"/>
      <c r="I20" s="82"/>
      <c r="J20" s="83"/>
    </row>
    <row r="21" spans="1:10" x14ac:dyDescent="0.25">
      <c r="A21" s="11" t="s">
        <v>39</v>
      </c>
      <c r="B21" s="82" t="s">
        <v>115</v>
      </c>
      <c r="C21" s="82"/>
      <c r="D21" s="82"/>
      <c r="E21" s="82"/>
      <c r="F21" s="82"/>
      <c r="G21" s="82"/>
      <c r="H21" s="82"/>
      <c r="I21" s="82"/>
      <c r="J21" s="83"/>
    </row>
    <row r="22" spans="1:10" ht="15.75" x14ac:dyDescent="0.25">
      <c r="A22" s="84" t="s">
        <v>18</v>
      </c>
      <c r="B22" s="85"/>
      <c r="C22" s="85"/>
      <c r="D22" s="85"/>
      <c r="E22" s="85"/>
      <c r="F22" s="85"/>
      <c r="G22" s="85"/>
      <c r="H22" s="85"/>
      <c r="I22" s="85"/>
      <c r="J22" s="86"/>
    </row>
    <row r="23" spans="1:10" ht="15.75" x14ac:dyDescent="0.25">
      <c r="A23" s="77" t="s">
        <v>19</v>
      </c>
      <c r="B23" s="78"/>
      <c r="C23" s="78"/>
      <c r="D23" s="78"/>
      <c r="E23" s="78"/>
      <c r="F23" s="78"/>
      <c r="G23" s="78"/>
      <c r="H23" s="78"/>
      <c r="I23" s="78"/>
      <c r="J23" s="79"/>
    </row>
    <row r="24" spans="1:10" ht="15" customHeight="1" x14ac:dyDescent="0.25">
      <c r="A24" s="95" t="s">
        <v>20</v>
      </c>
      <c r="B24" s="96"/>
      <c r="C24" s="97" t="s">
        <v>21</v>
      </c>
      <c r="D24" s="98"/>
      <c r="E24" s="98"/>
      <c r="F24" s="98" t="s">
        <v>22</v>
      </c>
      <c r="G24" s="98"/>
      <c r="H24" s="96"/>
      <c r="I24" s="97" t="s">
        <v>23</v>
      </c>
      <c r="J24" s="99"/>
    </row>
    <row r="25" spans="1:10" x14ac:dyDescent="0.25">
      <c r="A25" s="100">
        <v>18883034943</v>
      </c>
      <c r="B25" s="101"/>
      <c r="C25" s="102">
        <v>11231221722.15</v>
      </c>
      <c r="D25" s="103"/>
      <c r="E25" s="104"/>
      <c r="F25" s="102">
        <v>7268666203.6199999</v>
      </c>
      <c r="G25" s="103"/>
      <c r="H25" s="104"/>
      <c r="I25" s="105">
        <f>+F25/A25</f>
        <v>0.38493103600989292</v>
      </c>
      <c r="J25" s="106"/>
    </row>
    <row r="26" spans="1:10" ht="15.75" x14ac:dyDescent="0.25">
      <c r="A26" s="77" t="s">
        <v>24</v>
      </c>
      <c r="B26" s="78"/>
      <c r="C26" s="78"/>
      <c r="D26" s="78"/>
      <c r="E26" s="78"/>
      <c r="F26" s="78"/>
      <c r="G26" s="78"/>
      <c r="H26" s="78"/>
      <c r="I26" s="78"/>
      <c r="J26" s="79"/>
    </row>
    <row r="27" spans="1:10" x14ac:dyDescent="0.25">
      <c r="A27" s="7"/>
      <c r="B27"/>
      <c r="C27" s="107" t="s">
        <v>25</v>
      </c>
      <c r="D27" s="108"/>
      <c r="E27" s="107" t="s">
        <v>45</v>
      </c>
      <c r="F27" s="108"/>
      <c r="G27" s="107" t="s">
        <v>40</v>
      </c>
      <c r="H27" s="107"/>
      <c r="I27" s="107" t="s">
        <v>26</v>
      </c>
      <c r="J27" s="109"/>
    </row>
    <row r="28" spans="1:10" ht="38.25" x14ac:dyDescent="0.25">
      <c r="A28" s="12" t="s">
        <v>27</v>
      </c>
      <c r="B28" s="13" t="s">
        <v>28</v>
      </c>
      <c r="C28" s="13" t="s">
        <v>41</v>
      </c>
      <c r="D28" s="13" t="s">
        <v>42</v>
      </c>
      <c r="E28" s="13" t="s">
        <v>46</v>
      </c>
      <c r="F28" s="13" t="s">
        <v>47</v>
      </c>
      <c r="G28" s="13" t="s">
        <v>48</v>
      </c>
      <c r="H28" s="13" t="s">
        <v>49</v>
      </c>
      <c r="I28" s="13" t="s">
        <v>50</v>
      </c>
      <c r="J28" s="14" t="s">
        <v>51</v>
      </c>
    </row>
    <row r="29" spans="1:10" ht="48" x14ac:dyDescent="0.25">
      <c r="A29" s="26" t="s">
        <v>67</v>
      </c>
      <c r="B29" s="27" t="s">
        <v>68</v>
      </c>
      <c r="C29" s="15">
        <v>6180</v>
      </c>
      <c r="D29" s="28">
        <v>181815397.03999999</v>
      </c>
      <c r="E29" s="15">
        <v>6180</v>
      </c>
      <c r="F29" s="28">
        <v>223321704</v>
      </c>
      <c r="G29" s="31">
        <v>0</v>
      </c>
      <c r="H29" s="28">
        <v>130854940.84</v>
      </c>
      <c r="I29" s="16">
        <f>IF(G29&gt;0,G29/C29,0)</f>
        <v>0</v>
      </c>
      <c r="J29" s="17">
        <f>IF(H29&gt;0,H29/D29,0)</f>
        <v>0.71971319794885957</v>
      </c>
    </row>
    <row r="30" spans="1:10" ht="15.75" x14ac:dyDescent="0.25">
      <c r="A30" s="84" t="s">
        <v>29</v>
      </c>
      <c r="B30" s="85"/>
      <c r="C30" s="85"/>
      <c r="D30" s="85"/>
      <c r="E30" s="85"/>
      <c r="F30" s="85"/>
      <c r="G30" s="85"/>
      <c r="H30" s="85"/>
      <c r="I30" s="85"/>
      <c r="J30" s="86"/>
    </row>
    <row r="31" spans="1:10" ht="15.75" x14ac:dyDescent="0.25">
      <c r="A31" s="77" t="s">
        <v>30</v>
      </c>
      <c r="B31" s="78"/>
      <c r="C31" s="78"/>
      <c r="D31" s="78"/>
      <c r="E31" s="78"/>
      <c r="F31" s="78"/>
      <c r="G31" s="78"/>
      <c r="H31" s="78"/>
      <c r="I31" s="78"/>
      <c r="J31" s="79"/>
    </row>
    <row r="32" spans="1:10" ht="15" customHeight="1" x14ac:dyDescent="0.25">
      <c r="A32" s="18" t="s">
        <v>31</v>
      </c>
      <c r="B32" s="80" t="s">
        <v>69</v>
      </c>
      <c r="C32" s="80"/>
      <c r="D32" s="80"/>
      <c r="E32" s="80"/>
      <c r="F32" s="80"/>
      <c r="G32" s="80"/>
      <c r="H32" s="80"/>
      <c r="I32" s="80"/>
      <c r="J32" s="81"/>
    </row>
    <row r="33" spans="1:10" ht="30" x14ac:dyDescent="0.25">
      <c r="A33" s="18" t="s">
        <v>32</v>
      </c>
      <c r="B33" s="82" t="s">
        <v>116</v>
      </c>
      <c r="C33" s="82"/>
      <c r="D33" s="82"/>
      <c r="E33" s="82"/>
      <c r="F33" s="82"/>
      <c r="G33" s="82"/>
      <c r="H33" s="82"/>
      <c r="I33" s="82"/>
      <c r="J33" s="83"/>
    </row>
    <row r="34" spans="1:10" x14ac:dyDescent="0.25">
      <c r="A34" s="18" t="s">
        <v>33</v>
      </c>
      <c r="B34" s="82" t="s">
        <v>188</v>
      </c>
      <c r="C34" s="82"/>
      <c r="D34" s="82"/>
      <c r="E34" s="82"/>
      <c r="F34" s="82"/>
      <c r="G34" s="82"/>
      <c r="H34" s="82"/>
      <c r="I34" s="82"/>
      <c r="J34" s="83"/>
    </row>
    <row r="35" spans="1:10" ht="70.5" customHeight="1" x14ac:dyDescent="0.25">
      <c r="A35" s="18" t="s">
        <v>34</v>
      </c>
      <c r="B35" s="82" t="s">
        <v>172</v>
      </c>
      <c r="C35" s="82"/>
      <c r="D35" s="82"/>
      <c r="E35" s="82"/>
      <c r="F35" s="82"/>
      <c r="G35" s="82"/>
      <c r="H35" s="82"/>
      <c r="I35" s="82"/>
      <c r="J35" s="83"/>
    </row>
    <row r="36" spans="1:10" ht="15.75" x14ac:dyDescent="0.25">
      <c r="A36" s="84" t="s">
        <v>35</v>
      </c>
      <c r="B36" s="85"/>
      <c r="C36" s="85"/>
      <c r="D36" s="85"/>
      <c r="E36" s="85"/>
      <c r="F36" s="85"/>
      <c r="G36" s="85"/>
      <c r="H36" s="85"/>
      <c r="I36" s="85"/>
      <c r="J36" s="86"/>
    </row>
    <row r="37" spans="1:10" ht="15.75" x14ac:dyDescent="0.25">
      <c r="A37" s="87" t="s">
        <v>36</v>
      </c>
      <c r="B37" s="88"/>
      <c r="C37" s="88"/>
      <c r="D37" s="88"/>
      <c r="E37" s="88"/>
      <c r="F37" s="88"/>
      <c r="G37" s="88"/>
      <c r="H37" s="88"/>
      <c r="I37" s="88"/>
      <c r="J37" s="89"/>
    </row>
    <row r="38" spans="1:10" ht="27.75" customHeight="1" x14ac:dyDescent="0.25">
      <c r="A38" s="90" t="s">
        <v>43</v>
      </c>
      <c r="B38" s="91"/>
      <c r="C38" s="91"/>
      <c r="D38" s="91"/>
      <c r="E38" s="91"/>
      <c r="F38" s="91"/>
      <c r="G38" s="91"/>
      <c r="H38" s="91"/>
      <c r="I38" s="91"/>
      <c r="J38" s="92"/>
    </row>
    <row r="39" spans="1:10" ht="27.75" customHeight="1" x14ac:dyDescent="0.25">
      <c r="A39" s="24"/>
      <c r="B39" s="24"/>
      <c r="C39" s="24"/>
      <c r="D39" s="24"/>
      <c r="E39" s="24"/>
      <c r="F39" s="24"/>
      <c r="G39" s="24"/>
      <c r="H39" s="24"/>
      <c r="I39" s="24"/>
      <c r="J39" s="24"/>
    </row>
    <row r="40" spans="1:10" ht="30.75" customHeight="1" x14ac:dyDescent="0.25">
      <c r="A40" s="93" t="s">
        <v>44</v>
      </c>
      <c r="B40" s="93"/>
      <c r="C40" s="93"/>
      <c r="D40" s="93"/>
      <c r="E40" s="93"/>
      <c r="F40" s="93"/>
      <c r="G40" s="93"/>
      <c r="H40" s="93"/>
      <c r="I40" s="93"/>
      <c r="J40" s="93"/>
    </row>
    <row r="41" spans="1:10" x14ac:dyDescent="0.25">
      <c r="G41" s="94"/>
      <c r="H41" s="94"/>
      <c r="I41" s="94"/>
      <c r="J41" s="94"/>
    </row>
    <row r="42" spans="1:10" x14ac:dyDescent="0.25">
      <c r="A42" s="25" t="s">
        <v>52</v>
      </c>
      <c r="B42" s="29">
        <f>+A25</f>
        <v>18883034943</v>
      </c>
      <c r="G42" s="76"/>
      <c r="H42" s="76"/>
      <c r="I42" s="76"/>
      <c r="J42" s="76"/>
    </row>
    <row r="43" spans="1:10" x14ac:dyDescent="0.25">
      <c r="A43" s="25" t="s">
        <v>53</v>
      </c>
      <c r="B43" s="29">
        <f>+C25</f>
        <v>11231221722.15</v>
      </c>
      <c r="G43" s="76"/>
      <c r="H43" s="76"/>
      <c r="I43" s="76"/>
      <c r="J43" s="76"/>
    </row>
    <row r="44" spans="1:10" x14ac:dyDescent="0.25">
      <c r="A44" s="25" t="s">
        <v>54</v>
      </c>
      <c r="B44" s="29">
        <f>+F25</f>
        <v>7268666203.6199999</v>
      </c>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3:J43"/>
    <mergeCell ref="A31:J31"/>
    <mergeCell ref="B32:J32"/>
    <mergeCell ref="B33:J33"/>
    <mergeCell ref="B34:J34"/>
    <mergeCell ref="B35:J35"/>
    <mergeCell ref="A36:J36"/>
    <mergeCell ref="A37:J37"/>
    <mergeCell ref="A38:J38"/>
    <mergeCell ref="A40:J40"/>
    <mergeCell ref="G41:J41"/>
    <mergeCell ref="G42:J42"/>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2:J32" xr:uid="{00000000-0002-0000-0000-000003000000}"/>
    <dataValidation allowBlank="1" showInputMessage="1" showErrorMessage="1" prompt="¿En qué consiste el producto? su objetivo" sqref="B33:J33" xr:uid="{00000000-0002-0000-0000-000004000000}"/>
    <dataValidation allowBlank="1" showInputMessage="1" showErrorMessage="1" prompt="1. Describir lo plasmado en el presupuesto_x000a_2. Describir lo alcanzado en términos financieros y de producción " sqref="B34:J34" xr:uid="{00000000-0002-0000-0000-000005000000}"/>
    <dataValidation allowBlank="1" showInputMessage="1" showErrorMessage="1" prompt="De existir desvío, explicar razones." sqref="B35:J35" xr:uid="{00000000-0002-0000-0000-000006000000}"/>
    <dataValidation allowBlank="1" showInputMessage="1" showErrorMessage="1" prompt="Oportunidades de mejora identificadas" sqref="A38:J39"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29" xr:uid="{00000000-0002-0000-0000-00000A000000}"/>
    <dataValidation allowBlank="1" showInputMessage="1" showErrorMessage="1" prompt="Nombre del indicador" sqref="B28:B29" xr:uid="{00000000-0002-0000-0000-00000B000000}"/>
    <dataValidation allowBlank="1" showInputMessage="1" showErrorMessage="1" prompt="Meta anual del indicador" sqref="C28:C29 E28:E29" xr:uid="{00000000-0002-0000-0000-00000C000000}"/>
    <dataValidation allowBlank="1" showInputMessage="1" showErrorMessage="1" prompt="Monto presupuestado para el producto" sqref="D28:D29 F28:F29 B42:B43" xr:uid="{00000000-0002-0000-0000-00000D000000}"/>
    <dataValidation allowBlank="1" showInputMessage="1" showErrorMessage="1" prompt="Meta alcanzada en el trimestre" sqref="G28:G29" xr:uid="{00000000-0002-0000-0000-00000E000000}"/>
    <dataValidation allowBlank="1" showInputMessage="1" showErrorMessage="1" prompt="Monto ejecutado en el trimestre" sqref="H28:H29" xr:uid="{00000000-0002-0000-0000-00000F000000}"/>
  </dataValidations>
  <pageMargins left="0.7" right="0.7" top="0.75" bottom="0.75" header="0.3" footer="0.3"/>
  <pageSetup scale="62" orientation="portrait" r:id="rId1"/>
  <ignoredErrors>
    <ignoredError sqref="I29:J29 B42:B44" unlockedFormula="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4"/>
  <sheetViews>
    <sheetView view="pageBreakPreview" zoomScale="120" zoomScaleNormal="100" zoomScaleSheetLayoutView="120" workbookViewId="0">
      <selection activeCell="I3" sqref="I3"/>
    </sheetView>
  </sheetViews>
  <sheetFormatPr baseColWidth="10" defaultColWidth="11.42578125" defaultRowHeight="15" x14ac:dyDescent="0.25"/>
  <cols>
    <col min="1" max="1" width="23" style="8" customWidth="1"/>
    <col min="2" max="2" width="19.85546875" style="8" bestFit="1" customWidth="1"/>
    <col min="3" max="10" width="12.5703125" style="8" customWidth="1"/>
  </cols>
  <sheetData>
    <row r="1" spans="1:10" ht="21.75" thickBot="1" x14ac:dyDescent="0.3">
      <c r="A1" s="19"/>
      <c r="B1" s="117" t="s">
        <v>55</v>
      </c>
      <c r="C1" s="118"/>
      <c r="D1" s="118"/>
      <c r="E1" s="118"/>
      <c r="F1" s="118"/>
      <c r="G1" s="118"/>
      <c r="H1" s="118"/>
      <c r="I1" s="118"/>
      <c r="J1" s="119"/>
    </row>
    <row r="2" spans="1:10" ht="21.75" thickBot="1" x14ac:dyDescent="0.3">
      <c r="A2" s="20"/>
      <c r="B2" s="120" t="s">
        <v>0</v>
      </c>
      <c r="C2" s="121"/>
      <c r="D2" s="120" t="s">
        <v>1</v>
      </c>
      <c r="E2" s="121"/>
      <c r="F2" s="121"/>
      <c r="G2" s="121"/>
      <c r="H2" s="122"/>
      <c r="I2" s="2" t="s">
        <v>2</v>
      </c>
      <c r="J2" s="3" t="s">
        <v>3</v>
      </c>
    </row>
    <row r="3" spans="1:10" ht="36.75" thickBot="1" x14ac:dyDescent="0.3">
      <c r="A3" s="21"/>
      <c r="B3" s="123" t="s">
        <v>4</v>
      </c>
      <c r="C3" s="124"/>
      <c r="D3" s="123"/>
      <c r="E3" s="124"/>
      <c r="F3" s="124"/>
      <c r="G3" s="124"/>
      <c r="H3" s="125"/>
      <c r="I3" s="4" t="s">
        <v>214</v>
      </c>
      <c r="J3" s="5"/>
    </row>
    <row r="4" spans="1:10" x14ac:dyDescent="0.25">
      <c r="A4" s="126"/>
      <c r="B4" s="127"/>
      <c r="C4" s="127"/>
      <c r="D4" s="128"/>
      <c r="E4" s="128"/>
      <c r="F4" s="128"/>
      <c r="G4" s="128"/>
      <c r="H4" s="128"/>
      <c r="I4" s="127"/>
      <c r="J4" s="129"/>
    </row>
    <row r="5" spans="1:10" ht="3" customHeight="1" x14ac:dyDescent="0.25">
      <c r="A5" s="130"/>
      <c r="B5" s="131"/>
      <c r="C5" s="131"/>
      <c r="D5" s="131"/>
      <c r="E5" s="131"/>
      <c r="F5" s="131"/>
      <c r="G5" s="131"/>
      <c r="H5" s="131"/>
      <c r="I5" s="131"/>
      <c r="J5" s="132"/>
    </row>
    <row r="6" spans="1:10" ht="15.75" x14ac:dyDescent="0.25">
      <c r="A6" s="84" t="s">
        <v>5</v>
      </c>
      <c r="B6" s="85"/>
      <c r="C6" s="85"/>
      <c r="D6" s="85"/>
      <c r="E6" s="85"/>
      <c r="F6" s="85"/>
      <c r="G6" s="85"/>
      <c r="H6" s="85"/>
      <c r="I6" s="85"/>
      <c r="J6" s="86"/>
    </row>
    <row r="7" spans="1:10" ht="15.75" x14ac:dyDescent="0.25">
      <c r="A7" s="77" t="s">
        <v>6</v>
      </c>
      <c r="B7" s="78"/>
      <c r="C7" s="78"/>
      <c r="D7" s="78"/>
      <c r="E7" s="78"/>
      <c r="F7" s="78"/>
      <c r="G7" s="78"/>
      <c r="H7" s="78"/>
      <c r="I7" s="78"/>
      <c r="J7" s="79"/>
    </row>
    <row r="8" spans="1:10" x14ac:dyDescent="0.25">
      <c r="A8" s="6" t="s">
        <v>7</v>
      </c>
      <c r="B8" s="114" t="s">
        <v>56</v>
      </c>
      <c r="C8" s="115"/>
      <c r="D8" s="115"/>
      <c r="E8" s="115"/>
      <c r="F8" s="115"/>
      <c r="G8" s="115"/>
      <c r="H8" s="115"/>
      <c r="I8" s="115"/>
      <c r="J8" s="116"/>
    </row>
    <row r="9" spans="1:10" x14ac:dyDescent="0.25">
      <c r="A9" s="22" t="s">
        <v>37</v>
      </c>
      <c r="B9" s="114" t="s">
        <v>62</v>
      </c>
      <c r="C9" s="115"/>
      <c r="D9" s="115"/>
      <c r="E9" s="115"/>
      <c r="F9" s="115"/>
      <c r="G9" s="115"/>
      <c r="H9" s="115"/>
      <c r="I9" s="115"/>
      <c r="J9" s="116"/>
    </row>
    <row r="10" spans="1:10" x14ac:dyDescent="0.25">
      <c r="A10" s="22" t="s">
        <v>38</v>
      </c>
      <c r="B10" s="114" t="s">
        <v>57</v>
      </c>
      <c r="C10" s="115"/>
      <c r="D10" s="115"/>
      <c r="E10" s="115"/>
      <c r="F10" s="115"/>
      <c r="G10" s="115"/>
      <c r="H10" s="115"/>
      <c r="I10" s="115"/>
      <c r="J10" s="116"/>
    </row>
    <row r="11" spans="1:10" ht="52.5" customHeight="1" x14ac:dyDescent="0.25">
      <c r="A11" s="6" t="s">
        <v>8</v>
      </c>
      <c r="B11" s="110" t="s">
        <v>58</v>
      </c>
      <c r="C11" s="111"/>
      <c r="D11" s="111"/>
      <c r="E11" s="111"/>
      <c r="F11" s="111"/>
      <c r="G11" s="111"/>
      <c r="H11" s="111"/>
      <c r="I11" s="111"/>
      <c r="J11" s="112"/>
    </row>
    <row r="12" spans="1:10" ht="42.75" customHeight="1" x14ac:dyDescent="0.25">
      <c r="A12" s="6" t="s">
        <v>9</v>
      </c>
      <c r="B12" s="110" t="s">
        <v>59</v>
      </c>
      <c r="C12" s="111"/>
      <c r="D12" s="111"/>
      <c r="E12" s="111"/>
      <c r="F12" s="111"/>
      <c r="G12" s="111"/>
      <c r="H12" s="111"/>
      <c r="I12" s="111"/>
      <c r="J12" s="112"/>
    </row>
    <row r="13" spans="1:10" ht="15.75" x14ac:dyDescent="0.25">
      <c r="A13" s="84" t="s">
        <v>10</v>
      </c>
      <c r="B13" s="85"/>
      <c r="C13" s="85"/>
      <c r="D13" s="85"/>
      <c r="E13" s="85"/>
      <c r="F13" s="85"/>
      <c r="G13" s="85"/>
      <c r="H13" s="85"/>
      <c r="I13" s="85"/>
      <c r="J13" s="86"/>
    </row>
    <row r="14" spans="1:10" x14ac:dyDescent="0.25">
      <c r="A14" s="6" t="s">
        <v>11</v>
      </c>
      <c r="B14" s="23">
        <v>2</v>
      </c>
      <c r="C14" s="113" t="s">
        <v>60</v>
      </c>
      <c r="D14" s="113"/>
      <c r="E14" s="113"/>
      <c r="F14" s="113"/>
      <c r="G14" s="113"/>
      <c r="H14" s="113"/>
      <c r="I14" s="113"/>
      <c r="J14" s="113"/>
    </row>
    <row r="15" spans="1:10" x14ac:dyDescent="0.25">
      <c r="A15" s="6" t="s">
        <v>12</v>
      </c>
      <c r="B15" s="9">
        <v>2.1</v>
      </c>
      <c r="C15" s="113" t="s">
        <v>61</v>
      </c>
      <c r="D15" s="113"/>
      <c r="E15" s="113"/>
      <c r="F15" s="113"/>
      <c r="G15" s="113"/>
      <c r="H15" s="113"/>
      <c r="I15" s="113"/>
      <c r="J15" s="113"/>
    </row>
    <row r="16" spans="1:10" ht="41.25" customHeight="1" x14ac:dyDescent="0.25">
      <c r="A16" s="6" t="s">
        <v>13</v>
      </c>
      <c r="B16" s="10" t="s">
        <v>71</v>
      </c>
      <c r="C16" s="113" t="s">
        <v>87</v>
      </c>
      <c r="D16" s="113"/>
      <c r="E16" s="113"/>
      <c r="F16" s="113"/>
      <c r="G16" s="113"/>
      <c r="H16" s="113"/>
      <c r="I16" s="113"/>
      <c r="J16" s="113"/>
    </row>
    <row r="17" spans="1:10" ht="15.75" x14ac:dyDescent="0.25">
      <c r="A17" s="84" t="s">
        <v>14</v>
      </c>
      <c r="B17" s="85"/>
      <c r="C17" s="85"/>
      <c r="D17" s="85"/>
      <c r="E17" s="85"/>
      <c r="F17" s="85"/>
      <c r="G17" s="85"/>
      <c r="H17" s="85"/>
      <c r="I17" s="85"/>
      <c r="J17" s="86"/>
    </row>
    <row r="18" spans="1:10" ht="29.25" customHeight="1" x14ac:dyDescent="0.25">
      <c r="A18" s="6" t="s">
        <v>15</v>
      </c>
      <c r="B18" s="80" t="s">
        <v>70</v>
      </c>
      <c r="C18" s="80"/>
      <c r="D18" s="80"/>
      <c r="E18" s="80"/>
      <c r="F18" s="80"/>
      <c r="G18" s="80"/>
      <c r="H18" s="80"/>
      <c r="I18" s="80"/>
      <c r="J18" s="81"/>
    </row>
    <row r="19" spans="1:10" ht="139.5" customHeight="1" x14ac:dyDescent="0.25">
      <c r="A19" s="11" t="s">
        <v>16</v>
      </c>
      <c r="B19" s="82" t="s">
        <v>75</v>
      </c>
      <c r="C19" s="82"/>
      <c r="D19" s="82"/>
      <c r="E19" s="82"/>
      <c r="F19" s="82"/>
      <c r="G19" s="82"/>
      <c r="H19" s="82"/>
      <c r="I19" s="82"/>
      <c r="J19" s="83"/>
    </row>
    <row r="20" spans="1:10" x14ac:dyDescent="0.25">
      <c r="A20" s="11" t="s">
        <v>17</v>
      </c>
      <c r="B20" s="82" t="s">
        <v>76</v>
      </c>
      <c r="C20" s="82"/>
      <c r="D20" s="82"/>
      <c r="E20" s="82"/>
      <c r="F20" s="82"/>
      <c r="G20" s="82"/>
      <c r="H20" s="82"/>
      <c r="I20" s="82"/>
      <c r="J20" s="83"/>
    </row>
    <row r="21" spans="1:10" x14ac:dyDescent="0.25">
      <c r="A21" s="11" t="s">
        <v>39</v>
      </c>
      <c r="B21" s="82" t="s">
        <v>84</v>
      </c>
      <c r="C21" s="82"/>
      <c r="D21" s="82"/>
      <c r="E21" s="82"/>
      <c r="F21" s="82"/>
      <c r="G21" s="82"/>
      <c r="H21" s="82"/>
      <c r="I21" s="82"/>
      <c r="J21" s="83"/>
    </row>
    <row r="22" spans="1:10" ht="15.75" x14ac:dyDescent="0.25">
      <c r="A22" s="84" t="s">
        <v>18</v>
      </c>
      <c r="B22" s="85"/>
      <c r="C22" s="85"/>
      <c r="D22" s="85"/>
      <c r="E22" s="85"/>
      <c r="F22" s="85"/>
      <c r="G22" s="85"/>
      <c r="H22" s="85"/>
      <c r="I22" s="85"/>
      <c r="J22" s="86"/>
    </row>
    <row r="23" spans="1:10" ht="15.75" x14ac:dyDescent="0.25">
      <c r="A23" s="77" t="s">
        <v>19</v>
      </c>
      <c r="B23" s="78"/>
      <c r="C23" s="78"/>
      <c r="D23" s="78"/>
      <c r="E23" s="78"/>
      <c r="F23" s="78"/>
      <c r="G23" s="78"/>
      <c r="H23" s="78"/>
      <c r="I23" s="78"/>
      <c r="J23" s="79"/>
    </row>
    <row r="24" spans="1:10" ht="15" customHeight="1" x14ac:dyDescent="0.25">
      <c r="A24" s="95" t="s">
        <v>20</v>
      </c>
      <c r="B24" s="96"/>
      <c r="C24" s="97" t="s">
        <v>21</v>
      </c>
      <c r="D24" s="98"/>
      <c r="E24" s="98"/>
      <c r="F24" s="98" t="s">
        <v>22</v>
      </c>
      <c r="G24" s="98"/>
      <c r="H24" s="96"/>
      <c r="I24" s="97" t="s">
        <v>23</v>
      </c>
      <c r="J24" s="99"/>
    </row>
    <row r="25" spans="1:10" x14ac:dyDescent="0.25">
      <c r="A25" s="100">
        <v>83048381959</v>
      </c>
      <c r="B25" s="101"/>
      <c r="C25" s="102">
        <v>87975650974.679993</v>
      </c>
      <c r="D25" s="103"/>
      <c r="E25" s="104"/>
      <c r="F25" s="102">
        <v>62665197329.889999</v>
      </c>
      <c r="G25" s="103"/>
      <c r="H25" s="104"/>
      <c r="I25" s="105">
        <f>+F25/A25</f>
        <v>0.75456253152321573</v>
      </c>
      <c r="J25" s="106"/>
    </row>
    <row r="26" spans="1:10" ht="15.75" x14ac:dyDescent="0.25">
      <c r="A26" s="77" t="s">
        <v>24</v>
      </c>
      <c r="B26" s="78"/>
      <c r="C26" s="78"/>
      <c r="D26" s="78"/>
      <c r="E26" s="78"/>
      <c r="F26" s="78"/>
      <c r="G26" s="78"/>
      <c r="H26" s="78"/>
      <c r="I26" s="78"/>
      <c r="J26" s="79"/>
    </row>
    <row r="27" spans="1:10" x14ac:dyDescent="0.25">
      <c r="A27" s="7"/>
      <c r="B27"/>
      <c r="C27" s="107" t="s">
        <v>25</v>
      </c>
      <c r="D27" s="108"/>
      <c r="E27" s="107" t="s">
        <v>45</v>
      </c>
      <c r="F27" s="108"/>
      <c r="G27" s="107" t="s">
        <v>40</v>
      </c>
      <c r="H27" s="107"/>
      <c r="I27" s="107" t="s">
        <v>26</v>
      </c>
      <c r="J27" s="109"/>
    </row>
    <row r="28" spans="1:10" ht="38.25" x14ac:dyDescent="0.25">
      <c r="A28" s="39" t="s">
        <v>27</v>
      </c>
      <c r="B28" s="40" t="s">
        <v>28</v>
      </c>
      <c r="C28" s="40" t="s">
        <v>41</v>
      </c>
      <c r="D28" s="40" t="s">
        <v>42</v>
      </c>
      <c r="E28" s="40" t="s">
        <v>46</v>
      </c>
      <c r="F28" s="40" t="s">
        <v>47</v>
      </c>
      <c r="G28" s="40" t="s">
        <v>48</v>
      </c>
      <c r="H28" s="40" t="s">
        <v>49</v>
      </c>
      <c r="I28" s="40" t="s">
        <v>50</v>
      </c>
      <c r="J28" s="41" t="s">
        <v>51</v>
      </c>
    </row>
    <row r="29" spans="1:10" ht="48" x14ac:dyDescent="0.25">
      <c r="A29" s="60" t="s">
        <v>77</v>
      </c>
      <c r="B29" s="42" t="s">
        <v>120</v>
      </c>
      <c r="C29" s="43">
        <v>470346</v>
      </c>
      <c r="D29" s="44">
        <v>3090821395.1700001</v>
      </c>
      <c r="E29" s="43">
        <v>470346</v>
      </c>
      <c r="F29" s="44">
        <v>2701719766</v>
      </c>
      <c r="G29" s="58">
        <v>454147</v>
      </c>
      <c r="H29" s="44">
        <v>2726816464.96</v>
      </c>
      <c r="I29" s="45">
        <f t="shared" ref="I29:J31" si="0">IF(G29&gt;0,G29/C29,0)</f>
        <v>0.96555939669945101</v>
      </c>
      <c r="J29" s="46">
        <f t="shared" si="0"/>
        <v>0.88223035767164437</v>
      </c>
    </row>
    <row r="30" spans="1:10" ht="48" x14ac:dyDescent="0.25">
      <c r="A30" s="60" t="s">
        <v>78</v>
      </c>
      <c r="B30" s="42" t="s">
        <v>121</v>
      </c>
      <c r="C30" s="43">
        <v>482361</v>
      </c>
      <c r="D30" s="44">
        <v>2542464572.3699999</v>
      </c>
      <c r="E30" s="43">
        <v>482361</v>
      </c>
      <c r="F30" s="44">
        <v>2397043680</v>
      </c>
      <c r="G30" s="58">
        <v>463150</v>
      </c>
      <c r="H30" s="44">
        <v>2004584767.5899999</v>
      </c>
      <c r="I30" s="45">
        <f t="shared" si="0"/>
        <v>0.96017298247578053</v>
      </c>
      <c r="J30" s="46">
        <f t="shared" si="0"/>
        <v>0.78844157333582565</v>
      </c>
    </row>
    <row r="31" spans="1:10" ht="60" x14ac:dyDescent="0.25">
      <c r="A31" s="61" t="s">
        <v>79</v>
      </c>
      <c r="B31" s="52" t="s">
        <v>162</v>
      </c>
      <c r="C31" s="47">
        <v>4691</v>
      </c>
      <c r="D31" s="48">
        <v>1584000</v>
      </c>
      <c r="E31" s="47">
        <v>4691</v>
      </c>
      <c r="F31" s="48">
        <v>16654350</v>
      </c>
      <c r="G31" s="59">
        <v>3586</v>
      </c>
      <c r="H31" s="48">
        <v>0</v>
      </c>
      <c r="I31" s="49">
        <f t="shared" si="0"/>
        <v>0.76444254956299296</v>
      </c>
      <c r="J31" s="50">
        <f t="shared" si="0"/>
        <v>0</v>
      </c>
    </row>
    <row r="32" spans="1:10" ht="15.75" x14ac:dyDescent="0.25">
      <c r="A32" s="84" t="s">
        <v>29</v>
      </c>
      <c r="B32" s="85"/>
      <c r="C32" s="85"/>
      <c r="D32" s="85"/>
      <c r="E32" s="85"/>
      <c r="F32" s="85"/>
      <c r="G32" s="85"/>
      <c r="H32" s="85"/>
      <c r="I32" s="85"/>
      <c r="J32" s="86"/>
    </row>
    <row r="33" spans="1:10" ht="15" customHeight="1" x14ac:dyDescent="0.25">
      <c r="A33" s="77" t="s">
        <v>30</v>
      </c>
      <c r="B33" s="78"/>
      <c r="C33" s="78"/>
      <c r="D33" s="78"/>
      <c r="E33" s="78"/>
      <c r="F33" s="78"/>
      <c r="G33" s="78"/>
      <c r="H33" s="78"/>
      <c r="I33" s="78"/>
      <c r="J33" s="79"/>
    </row>
    <row r="34" spans="1:10" x14ac:dyDescent="0.25">
      <c r="A34" s="18" t="s">
        <v>31</v>
      </c>
      <c r="B34" s="80" t="s">
        <v>80</v>
      </c>
      <c r="C34" s="80"/>
      <c r="D34" s="80"/>
      <c r="E34" s="80"/>
      <c r="F34" s="80"/>
      <c r="G34" s="80"/>
      <c r="H34" s="80"/>
      <c r="I34" s="80"/>
      <c r="J34" s="81"/>
    </row>
    <row r="35" spans="1:10" ht="30" x14ac:dyDescent="0.25">
      <c r="A35" s="18" t="s">
        <v>32</v>
      </c>
      <c r="B35" s="82" t="s">
        <v>119</v>
      </c>
      <c r="C35" s="82"/>
      <c r="D35" s="82"/>
      <c r="E35" s="82"/>
      <c r="F35" s="82"/>
      <c r="G35" s="82"/>
      <c r="H35" s="82"/>
      <c r="I35" s="82"/>
      <c r="J35" s="83"/>
    </row>
    <row r="36" spans="1:10" x14ac:dyDescent="0.25">
      <c r="A36" s="18" t="s">
        <v>33</v>
      </c>
      <c r="B36" s="82" t="s">
        <v>173</v>
      </c>
      <c r="C36" s="82"/>
      <c r="D36" s="82"/>
      <c r="E36" s="82"/>
      <c r="F36" s="82"/>
      <c r="G36" s="82"/>
      <c r="H36" s="82"/>
      <c r="I36" s="82"/>
      <c r="J36" s="83"/>
    </row>
    <row r="37" spans="1:10" ht="47.25" customHeight="1" x14ac:dyDescent="0.25">
      <c r="A37" s="18" t="s">
        <v>34</v>
      </c>
      <c r="B37" s="133" t="s">
        <v>204</v>
      </c>
      <c r="C37" s="133"/>
      <c r="D37" s="133"/>
      <c r="E37" s="133"/>
      <c r="F37" s="133"/>
      <c r="G37" s="133"/>
      <c r="H37" s="133"/>
      <c r="I37" s="133"/>
      <c r="J37" s="134"/>
    </row>
    <row r="38" spans="1:10" x14ac:dyDescent="0.25">
      <c r="A38" s="18" t="s">
        <v>31</v>
      </c>
      <c r="B38" s="51" t="s">
        <v>117</v>
      </c>
      <c r="C38" s="24"/>
      <c r="D38" s="24"/>
      <c r="E38" s="24"/>
      <c r="F38" s="24"/>
      <c r="G38" s="24"/>
      <c r="H38" s="24"/>
      <c r="I38" s="24"/>
      <c r="J38" s="30"/>
    </row>
    <row r="39" spans="1:10" ht="30" x14ac:dyDescent="0.25">
      <c r="A39" s="18" t="s">
        <v>32</v>
      </c>
      <c r="B39" s="51" t="s">
        <v>78</v>
      </c>
      <c r="C39" s="24"/>
      <c r="D39" s="24"/>
      <c r="E39" s="24"/>
      <c r="F39" s="24"/>
      <c r="G39" s="24"/>
      <c r="H39" s="24"/>
      <c r="I39" s="24"/>
      <c r="J39" s="30"/>
    </row>
    <row r="40" spans="1:10" x14ac:dyDescent="0.25">
      <c r="A40" s="18" t="s">
        <v>33</v>
      </c>
      <c r="B40" s="82" t="s">
        <v>174</v>
      </c>
      <c r="C40" s="82"/>
      <c r="D40" s="82"/>
      <c r="E40" s="82"/>
      <c r="F40" s="82"/>
      <c r="G40" s="82"/>
      <c r="H40" s="82"/>
      <c r="I40" s="82"/>
      <c r="J40" s="83"/>
    </row>
    <row r="41" spans="1:10" ht="45" customHeight="1" x14ac:dyDescent="0.25">
      <c r="A41" s="18" t="s">
        <v>34</v>
      </c>
      <c r="B41" s="133" t="s">
        <v>205</v>
      </c>
      <c r="C41" s="133"/>
      <c r="D41" s="133"/>
      <c r="E41" s="133"/>
      <c r="F41" s="133"/>
      <c r="G41" s="133"/>
      <c r="H41" s="133"/>
      <c r="I41" s="133"/>
      <c r="J41" s="134"/>
    </row>
    <row r="42" spans="1:10" x14ac:dyDescent="0.25">
      <c r="A42" s="18" t="s">
        <v>31</v>
      </c>
      <c r="B42" s="82" t="s">
        <v>118</v>
      </c>
      <c r="C42" s="82"/>
      <c r="D42" s="82"/>
      <c r="E42" s="82"/>
      <c r="F42" s="82"/>
      <c r="G42" s="82"/>
      <c r="H42" s="82"/>
      <c r="I42" s="82"/>
      <c r="J42" s="83"/>
    </row>
    <row r="43" spans="1:10" ht="30" x14ac:dyDescent="0.25">
      <c r="A43" s="18" t="s">
        <v>32</v>
      </c>
      <c r="B43" s="82" t="s">
        <v>79</v>
      </c>
      <c r="C43" s="82"/>
      <c r="D43" s="82"/>
      <c r="E43" s="82"/>
      <c r="F43" s="82"/>
      <c r="G43" s="82"/>
      <c r="H43" s="82"/>
      <c r="I43" s="82"/>
      <c r="J43" s="83"/>
    </row>
    <row r="44" spans="1:10" x14ac:dyDescent="0.25">
      <c r="A44" s="18" t="s">
        <v>33</v>
      </c>
      <c r="B44" s="82" t="s">
        <v>175</v>
      </c>
      <c r="C44" s="82"/>
      <c r="D44" s="82"/>
      <c r="E44" s="82"/>
      <c r="F44" s="82"/>
      <c r="G44" s="82"/>
      <c r="H44" s="82"/>
      <c r="I44" s="82"/>
      <c r="J44" s="83"/>
    </row>
    <row r="45" spans="1:10" ht="130.35" customHeight="1" x14ac:dyDescent="0.25">
      <c r="A45" s="18" t="s">
        <v>34</v>
      </c>
      <c r="B45" s="82" t="s">
        <v>207</v>
      </c>
      <c r="C45" s="82"/>
      <c r="D45" s="82"/>
      <c r="E45" s="82"/>
      <c r="F45" s="82"/>
      <c r="G45" s="82"/>
      <c r="H45" s="82"/>
      <c r="I45" s="82"/>
      <c r="J45" s="83"/>
    </row>
    <row r="46" spans="1:10" ht="15.75" x14ac:dyDescent="0.25">
      <c r="A46" s="84" t="s">
        <v>35</v>
      </c>
      <c r="B46" s="85"/>
      <c r="C46" s="85"/>
      <c r="D46" s="85"/>
      <c r="E46" s="85"/>
      <c r="F46" s="85"/>
      <c r="G46" s="85"/>
      <c r="H46" s="85"/>
      <c r="I46" s="85"/>
      <c r="J46" s="86"/>
    </row>
    <row r="47" spans="1:10" ht="27.75" customHeight="1" x14ac:dyDescent="0.25">
      <c r="A47" s="87" t="s">
        <v>36</v>
      </c>
      <c r="B47" s="88"/>
      <c r="C47" s="88"/>
      <c r="D47" s="88"/>
      <c r="E47" s="88"/>
      <c r="F47" s="88"/>
      <c r="G47" s="88"/>
      <c r="H47" s="88"/>
      <c r="I47" s="88"/>
      <c r="J47" s="89"/>
    </row>
    <row r="48" spans="1:10" ht="27.75" customHeight="1" x14ac:dyDescent="0.25">
      <c r="A48" s="90" t="s">
        <v>43</v>
      </c>
      <c r="B48" s="91"/>
      <c r="C48" s="91"/>
      <c r="D48" s="91"/>
      <c r="E48" s="91"/>
      <c r="F48" s="91"/>
      <c r="G48" s="91"/>
      <c r="H48" s="91"/>
      <c r="I48" s="91"/>
      <c r="J48" s="92"/>
    </row>
    <row r="49" spans="1:10" ht="30.75" customHeight="1" x14ac:dyDescent="0.25">
      <c r="A49" s="24"/>
      <c r="B49" s="24"/>
      <c r="C49" s="24"/>
      <c r="D49" s="24"/>
      <c r="E49" s="24"/>
      <c r="F49" s="24"/>
      <c r="G49" s="24"/>
      <c r="H49" s="24"/>
      <c r="I49" s="24"/>
      <c r="J49" s="24"/>
    </row>
    <row r="50" spans="1:10" x14ac:dyDescent="0.25">
      <c r="A50" s="93" t="s">
        <v>44</v>
      </c>
      <c r="B50" s="93"/>
      <c r="C50" s="93"/>
      <c r="D50" s="93"/>
      <c r="E50" s="93"/>
      <c r="F50" s="93"/>
      <c r="G50" s="93"/>
      <c r="H50" s="93"/>
      <c r="I50" s="93"/>
      <c r="J50" s="93"/>
    </row>
    <row r="51" spans="1:10" x14ac:dyDescent="0.25">
      <c r="G51" s="94"/>
      <c r="H51" s="94"/>
      <c r="I51" s="94"/>
      <c r="J51" s="94"/>
    </row>
    <row r="52" spans="1:10" x14ac:dyDescent="0.25">
      <c r="A52" s="25" t="s">
        <v>52</v>
      </c>
      <c r="B52" s="29">
        <f>+SUM(Tabla132[Financiera
(D)])</f>
        <v>5115417796</v>
      </c>
      <c r="G52" s="76"/>
      <c r="H52" s="76"/>
      <c r="I52" s="76"/>
      <c r="J52" s="76"/>
    </row>
    <row r="53" spans="1:10" x14ac:dyDescent="0.25">
      <c r="A53" s="25" t="s">
        <v>53</v>
      </c>
      <c r="B53" s="29">
        <f>+SUM(Tabla132[Financiera
(B)])</f>
        <v>5634869967.54</v>
      </c>
      <c r="G53" s="76"/>
      <c r="H53" s="76"/>
      <c r="I53" s="76"/>
      <c r="J53" s="76"/>
    </row>
    <row r="54" spans="1:10" x14ac:dyDescent="0.25">
      <c r="A54" s="25" t="s">
        <v>54</v>
      </c>
      <c r="B54" s="29">
        <f>+SUM(Tabla132[Financiera 
 (F)])</f>
        <v>4731401232.5500002</v>
      </c>
    </row>
  </sheetData>
  <mergeCells count="57">
    <mergeCell ref="A22:J22"/>
    <mergeCell ref="B11:J11"/>
    <mergeCell ref="B12:J12"/>
    <mergeCell ref="B10:J10"/>
    <mergeCell ref="B1:J1"/>
    <mergeCell ref="B2:C2"/>
    <mergeCell ref="D2:H2"/>
    <mergeCell ref="B3:C3"/>
    <mergeCell ref="D3:H3"/>
    <mergeCell ref="A4:J4"/>
    <mergeCell ref="A5:J5"/>
    <mergeCell ref="A6:J6"/>
    <mergeCell ref="A7:J7"/>
    <mergeCell ref="B8:J8"/>
    <mergeCell ref="B9:J9"/>
    <mergeCell ref="A13:J13"/>
    <mergeCell ref="C14:J14"/>
    <mergeCell ref="C15:J15"/>
    <mergeCell ref="C16:J16"/>
    <mergeCell ref="A17:J17"/>
    <mergeCell ref="B18:J18"/>
    <mergeCell ref="B19:J19"/>
    <mergeCell ref="B20:J20"/>
    <mergeCell ref="B21:J21"/>
    <mergeCell ref="B44:J44"/>
    <mergeCell ref="A32:J32"/>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45:J45"/>
    <mergeCell ref="B40:J40"/>
    <mergeCell ref="G53:J53"/>
    <mergeCell ref="A33:J33"/>
    <mergeCell ref="B34:J34"/>
    <mergeCell ref="B35:J35"/>
    <mergeCell ref="B36:J36"/>
    <mergeCell ref="B37:J37"/>
    <mergeCell ref="A46:J46"/>
    <mergeCell ref="A47:J47"/>
    <mergeCell ref="A48:J48"/>
    <mergeCell ref="A50:J50"/>
    <mergeCell ref="G51:J51"/>
    <mergeCell ref="G52:J52"/>
    <mergeCell ref="B41:J41"/>
    <mergeCell ref="B42:J42"/>
    <mergeCell ref="B43:J43"/>
  </mergeCells>
  <dataValidations count="16">
    <dataValidation allowBlank="1" showInputMessage="1" showErrorMessage="1" prompt="Monto presupuestado para el producto" sqref="B52:B53 D28:D31 F28:F31" xr:uid="{00000000-0002-0000-0100-000000000000}"/>
    <dataValidation allowBlank="1" showInputMessage="1" showErrorMessage="1" prompt="¿En qué consiste el programa?" sqref="B19:J19" xr:uid="{00000000-0002-0000-0100-000001000000}"/>
    <dataValidation allowBlank="1" showInputMessage="1" showErrorMessage="1" prompt="Presupuesto del programa" sqref="A25:C25 F25" xr:uid="{00000000-0002-0000-0100-000002000000}"/>
    <dataValidation allowBlank="1" showInputMessage="1" showErrorMessage="1" prompt="Oportunidades de mejora identificadas" sqref="A48:J49" xr:uid="{00000000-0002-0000-0100-000003000000}"/>
    <dataValidation allowBlank="1" showInputMessage="1" showErrorMessage="1" prompt="De existir desvío, explicar razones." sqref="C42:J45 B37:J39 B41:B45" xr:uid="{00000000-0002-0000-0100-000004000000}"/>
    <dataValidation allowBlank="1" showInputMessage="1" showErrorMessage="1" prompt="1. Describir lo plasmado en el presupuesto_x000a_2. Describir lo alcanzado en términos financieros y de producción " sqref="B36:J36 B40:J40" xr:uid="{00000000-0002-0000-0100-000005000000}"/>
    <dataValidation allowBlank="1" showInputMessage="1" showErrorMessage="1" prompt="¿En qué consiste el producto? su objetivo" sqref="B35:J35" xr:uid="{00000000-0002-0000-0100-000006000000}"/>
    <dataValidation allowBlank="1" showInputMessage="1" showErrorMessage="1" prompt="Nombre del producto" sqref="B34:J34" xr:uid="{00000000-0002-0000-0100-000007000000}"/>
    <dataValidation allowBlank="1" showInputMessage="1" showErrorMessage="1" prompt="¿A quién va dirigido el programa?, ¿qué característica tiene esta población que requiere ser beneficiada?" sqref="B20:J20" xr:uid="{00000000-0002-0000-0100-000008000000}"/>
    <dataValidation allowBlank="1" showInputMessage="1" prompt="Nombre del capítulo" sqref="B8:J10" xr:uid="{00000000-0002-0000-0100-000009000000}"/>
    <dataValidation allowBlank="1" sqref="A8" xr:uid="{00000000-0002-0000-0100-00000A000000}"/>
    <dataValidation allowBlank="1" showInputMessage="1" showErrorMessage="1" prompt="Monto ejecutado en el trimestre" sqref="H28:H31" xr:uid="{00000000-0002-0000-0100-00000B000000}"/>
    <dataValidation allowBlank="1" showInputMessage="1" showErrorMessage="1" prompt="Meta alcanzada en el trimestre" sqref="G28:G31" xr:uid="{00000000-0002-0000-0100-00000C000000}"/>
    <dataValidation allowBlank="1" showInputMessage="1" showErrorMessage="1" prompt="Meta anual del indicador" sqref="C28:C31 E28:E31" xr:uid="{00000000-0002-0000-0100-00000D000000}"/>
    <dataValidation allowBlank="1" showInputMessage="1" showErrorMessage="1" prompt="Nombre del indicador" sqref="B28:B31" xr:uid="{00000000-0002-0000-0100-00000E000000}"/>
    <dataValidation allowBlank="1" showInputMessage="1" showErrorMessage="1" prompt="Nombre de cada producto" sqref="A28:A31" xr:uid="{00000000-0002-0000-0100-00000F000000}"/>
  </dataValidations>
  <pageMargins left="0.7" right="0.7" top="0.75" bottom="0.75" header="0.3" footer="0.3"/>
  <pageSetup scale="62" orientation="portrait" r:id="rId1"/>
  <ignoredErrors>
    <ignoredError sqref="B52:B54 I29:J31" unlockedFormula="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4"/>
  <sheetViews>
    <sheetView view="pageBreakPreview" zoomScale="110" zoomScaleNormal="100" zoomScaleSheetLayoutView="110" workbookViewId="0">
      <selection activeCell="B3" sqref="B3:J3"/>
    </sheetView>
  </sheetViews>
  <sheetFormatPr baseColWidth="10" defaultColWidth="11.42578125" defaultRowHeight="15" x14ac:dyDescent="0.25"/>
  <cols>
    <col min="1" max="1" width="23" style="8" customWidth="1"/>
    <col min="2" max="2" width="19.85546875" style="8" bestFit="1" customWidth="1"/>
    <col min="3" max="3" width="12.5703125" style="8" customWidth="1"/>
    <col min="4" max="4" width="15" style="8" customWidth="1"/>
    <col min="5" max="10" width="12.5703125" style="8" customWidth="1"/>
  </cols>
  <sheetData>
    <row r="1" spans="1:10" ht="21.75" thickBot="1" x14ac:dyDescent="0.3">
      <c r="A1" s="19"/>
      <c r="B1" s="117" t="s">
        <v>55</v>
      </c>
      <c r="C1" s="118"/>
      <c r="D1" s="118"/>
      <c r="E1" s="118"/>
      <c r="F1" s="118"/>
      <c r="G1" s="118"/>
      <c r="H1" s="118"/>
      <c r="I1" s="118"/>
      <c r="J1" s="119"/>
    </row>
    <row r="2" spans="1:10" ht="21.75" thickBot="1" x14ac:dyDescent="0.3">
      <c r="A2" s="20"/>
      <c r="B2" s="120" t="s">
        <v>0</v>
      </c>
      <c r="C2" s="121"/>
      <c r="D2" s="120" t="s">
        <v>1</v>
      </c>
      <c r="E2" s="121"/>
      <c r="F2" s="121"/>
      <c r="G2" s="121"/>
      <c r="H2" s="122"/>
      <c r="I2" s="2" t="s">
        <v>2</v>
      </c>
      <c r="J2" s="3" t="s">
        <v>3</v>
      </c>
    </row>
    <row r="3" spans="1:10" ht="36.75" thickBot="1" x14ac:dyDescent="0.3">
      <c r="A3" s="21"/>
      <c r="B3" s="123" t="s">
        <v>4</v>
      </c>
      <c r="C3" s="124"/>
      <c r="D3" s="123"/>
      <c r="E3" s="124"/>
      <c r="F3" s="124"/>
      <c r="G3" s="124"/>
      <c r="H3" s="125"/>
      <c r="I3" s="4" t="s">
        <v>214</v>
      </c>
      <c r="J3" s="5"/>
    </row>
    <row r="4" spans="1:10" x14ac:dyDescent="0.25">
      <c r="A4" s="126"/>
      <c r="B4" s="127"/>
      <c r="C4" s="127"/>
      <c r="D4" s="128"/>
      <c r="E4" s="128"/>
      <c r="F4" s="128"/>
      <c r="G4" s="128"/>
      <c r="H4" s="128"/>
      <c r="I4" s="127"/>
      <c r="J4" s="129"/>
    </row>
    <row r="5" spans="1:10" ht="3" customHeight="1" x14ac:dyDescent="0.25">
      <c r="A5" s="130"/>
      <c r="B5" s="131"/>
      <c r="C5" s="131"/>
      <c r="D5" s="131"/>
      <c r="E5" s="131"/>
      <c r="F5" s="131"/>
      <c r="G5" s="131"/>
      <c r="H5" s="131"/>
      <c r="I5" s="131"/>
      <c r="J5" s="132"/>
    </row>
    <row r="6" spans="1:10" ht="15.75" x14ac:dyDescent="0.25">
      <c r="A6" s="84" t="s">
        <v>5</v>
      </c>
      <c r="B6" s="85"/>
      <c r="C6" s="85"/>
      <c r="D6" s="85"/>
      <c r="E6" s="85"/>
      <c r="F6" s="85"/>
      <c r="G6" s="85"/>
      <c r="H6" s="85"/>
      <c r="I6" s="85"/>
      <c r="J6" s="86"/>
    </row>
    <row r="7" spans="1:10" ht="15.75" x14ac:dyDescent="0.25">
      <c r="A7" s="77" t="s">
        <v>6</v>
      </c>
      <c r="B7" s="78"/>
      <c r="C7" s="78"/>
      <c r="D7" s="78"/>
      <c r="E7" s="78"/>
      <c r="F7" s="78"/>
      <c r="G7" s="78"/>
      <c r="H7" s="78"/>
      <c r="I7" s="78"/>
      <c r="J7" s="79"/>
    </row>
    <row r="8" spans="1:10" x14ac:dyDescent="0.25">
      <c r="A8" s="6" t="s">
        <v>7</v>
      </c>
      <c r="B8" s="114" t="s">
        <v>56</v>
      </c>
      <c r="C8" s="115"/>
      <c r="D8" s="115"/>
      <c r="E8" s="115"/>
      <c r="F8" s="115"/>
      <c r="G8" s="115"/>
      <c r="H8" s="115"/>
      <c r="I8" s="115"/>
      <c r="J8" s="116"/>
    </row>
    <row r="9" spans="1:10" x14ac:dyDescent="0.25">
      <c r="A9" s="22" t="s">
        <v>37</v>
      </c>
      <c r="B9" s="114" t="s">
        <v>62</v>
      </c>
      <c r="C9" s="115"/>
      <c r="D9" s="115"/>
      <c r="E9" s="115"/>
      <c r="F9" s="115"/>
      <c r="G9" s="115"/>
      <c r="H9" s="115"/>
      <c r="I9" s="115"/>
      <c r="J9" s="116"/>
    </row>
    <row r="10" spans="1:10" x14ac:dyDescent="0.25">
      <c r="A10" s="22" t="s">
        <v>38</v>
      </c>
      <c r="B10" s="114" t="s">
        <v>57</v>
      </c>
      <c r="C10" s="115"/>
      <c r="D10" s="115"/>
      <c r="E10" s="115"/>
      <c r="F10" s="115"/>
      <c r="G10" s="115"/>
      <c r="H10" s="115"/>
      <c r="I10" s="115"/>
      <c r="J10" s="116"/>
    </row>
    <row r="11" spans="1:10" ht="52.5" customHeight="1" x14ac:dyDescent="0.25">
      <c r="A11" s="6" t="s">
        <v>8</v>
      </c>
      <c r="B11" s="110" t="s">
        <v>58</v>
      </c>
      <c r="C11" s="111"/>
      <c r="D11" s="111"/>
      <c r="E11" s="111"/>
      <c r="F11" s="111"/>
      <c r="G11" s="111"/>
      <c r="H11" s="111"/>
      <c r="I11" s="111"/>
      <c r="J11" s="112"/>
    </row>
    <row r="12" spans="1:10" ht="42.75" customHeight="1" x14ac:dyDescent="0.25">
      <c r="A12" s="6" t="s">
        <v>9</v>
      </c>
      <c r="B12" s="110" t="s">
        <v>59</v>
      </c>
      <c r="C12" s="111"/>
      <c r="D12" s="111"/>
      <c r="E12" s="111"/>
      <c r="F12" s="111"/>
      <c r="G12" s="111"/>
      <c r="H12" s="111"/>
      <c r="I12" s="111"/>
      <c r="J12" s="112"/>
    </row>
    <row r="13" spans="1:10" ht="15.75" x14ac:dyDescent="0.25">
      <c r="A13" s="84" t="s">
        <v>10</v>
      </c>
      <c r="B13" s="85"/>
      <c r="C13" s="85"/>
      <c r="D13" s="85"/>
      <c r="E13" s="85"/>
      <c r="F13" s="85"/>
      <c r="G13" s="85"/>
      <c r="H13" s="85"/>
      <c r="I13" s="85"/>
      <c r="J13" s="86"/>
    </row>
    <row r="14" spans="1:10" x14ac:dyDescent="0.25">
      <c r="A14" s="6" t="s">
        <v>11</v>
      </c>
      <c r="B14" s="23">
        <v>2</v>
      </c>
      <c r="C14" s="113" t="s">
        <v>60</v>
      </c>
      <c r="D14" s="113"/>
      <c r="E14" s="113"/>
      <c r="F14" s="113"/>
      <c r="G14" s="113"/>
      <c r="H14" s="113"/>
      <c r="I14" s="113"/>
      <c r="J14" s="113"/>
    </row>
    <row r="15" spans="1:10" x14ac:dyDescent="0.25">
      <c r="A15" s="6" t="s">
        <v>12</v>
      </c>
      <c r="B15" s="9">
        <v>2.1</v>
      </c>
      <c r="C15" s="113" t="s">
        <v>61</v>
      </c>
      <c r="D15" s="113"/>
      <c r="E15" s="113"/>
      <c r="F15" s="113"/>
      <c r="G15" s="113"/>
      <c r="H15" s="113"/>
      <c r="I15" s="113"/>
      <c r="J15" s="113"/>
    </row>
    <row r="16" spans="1:10" ht="41.25" customHeight="1" x14ac:dyDescent="0.25">
      <c r="A16" s="6" t="s">
        <v>13</v>
      </c>
      <c r="B16" s="10" t="s">
        <v>71</v>
      </c>
      <c r="C16" s="113" t="s">
        <v>87</v>
      </c>
      <c r="D16" s="113"/>
      <c r="E16" s="113"/>
      <c r="F16" s="113"/>
      <c r="G16" s="113"/>
      <c r="H16" s="113"/>
      <c r="I16" s="113"/>
      <c r="J16" s="113"/>
    </row>
    <row r="17" spans="1:10" ht="15.75" x14ac:dyDescent="0.25">
      <c r="A17" s="84" t="s">
        <v>14</v>
      </c>
      <c r="B17" s="85"/>
      <c r="C17" s="85"/>
      <c r="D17" s="85"/>
      <c r="E17" s="85"/>
      <c r="F17" s="85"/>
      <c r="G17" s="85"/>
      <c r="H17" s="85"/>
      <c r="I17" s="85"/>
      <c r="J17" s="86"/>
    </row>
    <row r="18" spans="1:10" ht="24" customHeight="1" x14ac:dyDescent="0.25">
      <c r="A18" s="6" t="s">
        <v>15</v>
      </c>
      <c r="B18" s="80" t="s">
        <v>73</v>
      </c>
      <c r="C18" s="80"/>
      <c r="D18" s="80"/>
      <c r="E18" s="80"/>
      <c r="F18" s="80"/>
      <c r="G18" s="80"/>
      <c r="H18" s="80"/>
      <c r="I18" s="80"/>
      <c r="J18" s="81"/>
    </row>
    <row r="19" spans="1:10" ht="111.75" customHeight="1" x14ac:dyDescent="0.25">
      <c r="A19" s="11" t="s">
        <v>16</v>
      </c>
      <c r="B19" s="82" t="s">
        <v>72</v>
      </c>
      <c r="C19" s="82"/>
      <c r="D19" s="82"/>
      <c r="E19" s="82"/>
      <c r="F19" s="82"/>
      <c r="G19" s="82"/>
      <c r="H19" s="82"/>
      <c r="I19" s="82"/>
      <c r="J19" s="83"/>
    </row>
    <row r="20" spans="1:10" ht="24" customHeight="1" x14ac:dyDescent="0.25">
      <c r="A20" s="11" t="s">
        <v>17</v>
      </c>
      <c r="B20" s="82" t="s">
        <v>74</v>
      </c>
      <c r="C20" s="82"/>
      <c r="D20" s="82"/>
      <c r="E20" s="82"/>
      <c r="F20" s="82"/>
      <c r="G20" s="82"/>
      <c r="H20" s="82"/>
      <c r="I20" s="82"/>
      <c r="J20" s="83"/>
    </row>
    <row r="21" spans="1:10" ht="24" customHeight="1" x14ac:dyDescent="0.25">
      <c r="A21" s="11" t="s">
        <v>39</v>
      </c>
      <c r="B21" s="82" t="s">
        <v>85</v>
      </c>
      <c r="C21" s="82"/>
      <c r="D21" s="82"/>
      <c r="E21" s="82"/>
      <c r="F21" s="82"/>
      <c r="G21" s="82"/>
      <c r="H21" s="82"/>
      <c r="I21" s="82"/>
      <c r="J21" s="83"/>
    </row>
    <row r="22" spans="1:10" ht="15.75" x14ac:dyDescent="0.25">
      <c r="A22" s="84" t="s">
        <v>18</v>
      </c>
      <c r="B22" s="85"/>
      <c r="C22" s="85"/>
      <c r="D22" s="85"/>
      <c r="E22" s="85"/>
      <c r="F22" s="85"/>
      <c r="G22" s="85"/>
      <c r="H22" s="85"/>
      <c r="I22" s="85"/>
      <c r="J22" s="86"/>
    </row>
    <row r="23" spans="1:10" ht="15.75" x14ac:dyDescent="0.25">
      <c r="A23" s="77" t="s">
        <v>19</v>
      </c>
      <c r="B23" s="78"/>
      <c r="C23" s="78"/>
      <c r="D23" s="78"/>
      <c r="E23" s="78"/>
      <c r="F23" s="78"/>
      <c r="G23" s="78"/>
      <c r="H23" s="78"/>
      <c r="I23" s="78"/>
      <c r="J23" s="79"/>
    </row>
    <row r="24" spans="1:10" ht="15" customHeight="1" x14ac:dyDescent="0.25">
      <c r="A24" s="95" t="s">
        <v>20</v>
      </c>
      <c r="B24" s="96"/>
      <c r="C24" s="97" t="s">
        <v>21</v>
      </c>
      <c r="D24" s="98"/>
      <c r="E24" s="98"/>
      <c r="F24" s="98" t="s">
        <v>22</v>
      </c>
      <c r="G24" s="98"/>
      <c r="H24" s="96"/>
      <c r="I24" s="97" t="s">
        <v>23</v>
      </c>
      <c r="J24" s="99"/>
    </row>
    <row r="25" spans="1:10" x14ac:dyDescent="0.25">
      <c r="A25" s="100">
        <v>36791157958</v>
      </c>
      <c r="B25" s="101"/>
      <c r="C25" s="102">
        <v>39687316657.57</v>
      </c>
      <c r="D25" s="103"/>
      <c r="E25" s="104"/>
      <c r="F25" s="102">
        <v>26475722992.310001</v>
      </c>
      <c r="G25" s="103"/>
      <c r="H25" s="104"/>
      <c r="I25" s="105">
        <f>+F25/A25</f>
        <v>0.71962189998298287</v>
      </c>
      <c r="J25" s="106"/>
    </row>
    <row r="26" spans="1:10" ht="15.75" x14ac:dyDescent="0.25">
      <c r="A26" s="77" t="s">
        <v>24</v>
      </c>
      <c r="B26" s="78"/>
      <c r="C26" s="78"/>
      <c r="D26" s="78"/>
      <c r="E26" s="78"/>
      <c r="F26" s="78"/>
      <c r="G26" s="78"/>
      <c r="H26" s="78"/>
      <c r="I26" s="78"/>
      <c r="J26" s="79"/>
    </row>
    <row r="27" spans="1:10" x14ac:dyDescent="0.25">
      <c r="A27" s="7"/>
      <c r="B27"/>
      <c r="C27" s="107" t="s">
        <v>25</v>
      </c>
      <c r="D27" s="108"/>
      <c r="E27" s="107" t="s">
        <v>45</v>
      </c>
      <c r="F27" s="108"/>
      <c r="G27" s="107" t="s">
        <v>40</v>
      </c>
      <c r="H27" s="107"/>
      <c r="I27" s="107" t="s">
        <v>26</v>
      </c>
      <c r="J27" s="109"/>
    </row>
    <row r="28" spans="1:10" ht="38.25" x14ac:dyDescent="0.25">
      <c r="A28" s="39" t="s">
        <v>27</v>
      </c>
      <c r="B28" s="40" t="s">
        <v>28</v>
      </c>
      <c r="C28" s="40" t="s">
        <v>41</v>
      </c>
      <c r="D28" s="40" t="s">
        <v>42</v>
      </c>
      <c r="E28" s="40" t="s">
        <v>46</v>
      </c>
      <c r="F28" s="40" t="s">
        <v>47</v>
      </c>
      <c r="G28" s="40" t="s">
        <v>48</v>
      </c>
      <c r="H28" s="40" t="s">
        <v>49</v>
      </c>
      <c r="I28" s="40" t="s">
        <v>50</v>
      </c>
      <c r="J28" s="41" t="s">
        <v>51</v>
      </c>
    </row>
    <row r="29" spans="1:10" ht="48" x14ac:dyDescent="0.25">
      <c r="A29" s="64" t="s">
        <v>88</v>
      </c>
      <c r="B29" s="42" t="s">
        <v>127</v>
      </c>
      <c r="C29" s="43">
        <v>429413</v>
      </c>
      <c r="D29" s="44">
        <v>4062286229.1799998</v>
      </c>
      <c r="E29" s="43">
        <v>429413</v>
      </c>
      <c r="F29" s="44">
        <v>2104801706</v>
      </c>
      <c r="G29" s="65">
        <v>404010</v>
      </c>
      <c r="H29" s="44">
        <v>966383753.17999995</v>
      </c>
      <c r="I29" s="45">
        <f>IF(G29&gt;0,G29/C29,0)</f>
        <v>0.94084249894623595</v>
      </c>
      <c r="J29" s="46">
        <f>IF(H29&gt;0,H29/D29,0)</f>
        <v>0.23789159568282589</v>
      </c>
    </row>
    <row r="30" spans="1:10" ht="60" x14ac:dyDescent="0.25">
      <c r="A30" s="64" t="s">
        <v>89</v>
      </c>
      <c r="B30" s="42" t="s">
        <v>129</v>
      </c>
      <c r="C30" s="43">
        <v>355527</v>
      </c>
      <c r="D30" s="44">
        <v>534839020.01999998</v>
      </c>
      <c r="E30" s="43">
        <v>355527</v>
      </c>
      <c r="F30" s="44">
        <v>1187637089</v>
      </c>
      <c r="G30" s="65">
        <v>178182</v>
      </c>
      <c r="H30" s="44">
        <v>465099112.25999999</v>
      </c>
      <c r="I30" s="45">
        <f t="shared" ref="I30:I33" si="0">IF(G30&gt;0,G30/C30,0)</f>
        <v>0.50117712578791485</v>
      </c>
      <c r="J30" s="46">
        <f t="shared" ref="J30:J33" si="1">IF(H30&gt;0,H30/D30,0)</f>
        <v>0.86960579697907581</v>
      </c>
    </row>
    <row r="31" spans="1:10" ht="84" x14ac:dyDescent="0.25">
      <c r="A31" s="64" t="s">
        <v>90</v>
      </c>
      <c r="B31" s="53" t="s">
        <v>128</v>
      </c>
      <c r="C31" s="43">
        <v>90059</v>
      </c>
      <c r="D31" s="44">
        <v>7650675933.1899996</v>
      </c>
      <c r="E31" s="43">
        <v>90059</v>
      </c>
      <c r="F31" s="44">
        <v>7637536087</v>
      </c>
      <c r="G31" s="65">
        <v>85102</v>
      </c>
      <c r="H31" s="44">
        <v>5376395107.3400002</v>
      </c>
      <c r="I31" s="45">
        <f t="shared" si="0"/>
        <v>0.9449583051110938</v>
      </c>
      <c r="J31" s="46">
        <f t="shared" si="1"/>
        <v>0.70273465433508131</v>
      </c>
    </row>
    <row r="32" spans="1:10" ht="72" x14ac:dyDescent="0.25">
      <c r="A32" s="64" t="s">
        <v>91</v>
      </c>
      <c r="B32" s="53" t="s">
        <v>130</v>
      </c>
      <c r="C32" s="43">
        <v>10840</v>
      </c>
      <c r="D32" s="44">
        <v>641518651.10000002</v>
      </c>
      <c r="E32" s="43">
        <v>10840</v>
      </c>
      <c r="F32" s="44">
        <v>282980255</v>
      </c>
      <c r="G32" s="65">
        <v>12735</v>
      </c>
      <c r="H32" s="44">
        <v>58090642.280000001</v>
      </c>
      <c r="I32" s="45">
        <f t="shared" si="0"/>
        <v>1.1748154981549817</v>
      </c>
      <c r="J32" s="46">
        <f t="shared" si="1"/>
        <v>9.0551758986886915E-2</v>
      </c>
    </row>
    <row r="33" spans="1:10" ht="60" x14ac:dyDescent="0.25">
      <c r="A33" s="64" t="s">
        <v>92</v>
      </c>
      <c r="B33" s="53" t="s">
        <v>131</v>
      </c>
      <c r="C33" s="43">
        <v>567</v>
      </c>
      <c r="D33" s="44">
        <v>7065805</v>
      </c>
      <c r="E33" s="43">
        <v>567</v>
      </c>
      <c r="F33" s="44">
        <v>7289805</v>
      </c>
      <c r="G33" s="65">
        <v>667</v>
      </c>
      <c r="H33" s="44">
        <v>0</v>
      </c>
      <c r="I33" s="45">
        <f t="shared" si="0"/>
        <v>1.1763668430335097</v>
      </c>
      <c r="J33" s="46">
        <f t="shared" si="1"/>
        <v>0</v>
      </c>
    </row>
    <row r="34" spans="1:10" ht="15.75" x14ac:dyDescent="0.25">
      <c r="A34" s="84" t="s">
        <v>29</v>
      </c>
      <c r="B34" s="85"/>
      <c r="C34" s="85"/>
      <c r="D34" s="85"/>
      <c r="E34" s="85"/>
      <c r="F34" s="85"/>
      <c r="G34" s="85"/>
      <c r="H34" s="85"/>
      <c r="I34" s="85"/>
      <c r="J34" s="86"/>
    </row>
    <row r="35" spans="1:10" ht="15.75" x14ac:dyDescent="0.25">
      <c r="A35" s="77" t="s">
        <v>30</v>
      </c>
      <c r="B35" s="78"/>
      <c r="C35" s="78"/>
      <c r="D35" s="78"/>
      <c r="E35" s="78"/>
      <c r="F35" s="78"/>
      <c r="G35" s="78"/>
      <c r="H35" s="78"/>
      <c r="I35" s="78"/>
      <c r="J35" s="79"/>
    </row>
    <row r="36" spans="1:10" ht="22.7" customHeight="1" x14ac:dyDescent="0.25">
      <c r="A36" s="18" t="s">
        <v>31</v>
      </c>
      <c r="B36" s="135" t="s">
        <v>122</v>
      </c>
      <c r="C36" s="135"/>
      <c r="D36" s="135"/>
      <c r="E36" s="135"/>
      <c r="F36" s="135"/>
      <c r="G36" s="135"/>
      <c r="H36" s="135"/>
      <c r="I36" s="135"/>
      <c r="J36" s="136"/>
    </row>
    <row r="37" spans="1:10" ht="27.75" customHeight="1" x14ac:dyDescent="0.25">
      <c r="A37" s="18" t="s">
        <v>32</v>
      </c>
      <c r="B37" s="135" t="s">
        <v>88</v>
      </c>
      <c r="C37" s="135"/>
      <c r="D37" s="135"/>
      <c r="E37" s="135"/>
      <c r="F37" s="135"/>
      <c r="G37" s="135"/>
      <c r="H37" s="135"/>
      <c r="I37" s="135"/>
      <c r="J37" s="136"/>
    </row>
    <row r="38" spans="1:10" x14ac:dyDescent="0.25">
      <c r="A38" s="18" t="s">
        <v>33</v>
      </c>
      <c r="B38" s="135" t="s">
        <v>176</v>
      </c>
      <c r="C38" s="135"/>
      <c r="D38" s="135"/>
      <c r="E38" s="135"/>
      <c r="F38" s="135"/>
      <c r="G38" s="135"/>
      <c r="H38" s="135"/>
      <c r="I38" s="135"/>
      <c r="J38" s="136"/>
    </row>
    <row r="39" spans="1:10" ht="57.75" customHeight="1" x14ac:dyDescent="0.25">
      <c r="A39" s="18" t="s">
        <v>34</v>
      </c>
      <c r="B39" s="80" t="s">
        <v>206</v>
      </c>
      <c r="C39" s="80"/>
      <c r="D39" s="80"/>
      <c r="E39" s="80"/>
      <c r="F39" s="80"/>
      <c r="G39" s="80"/>
      <c r="H39" s="80"/>
      <c r="I39" s="80"/>
      <c r="J39" s="81"/>
    </row>
    <row r="40" spans="1:10" x14ac:dyDescent="0.25">
      <c r="A40" s="18" t="s">
        <v>31</v>
      </c>
      <c r="B40" s="80" t="s">
        <v>123</v>
      </c>
      <c r="C40" s="80"/>
      <c r="D40" s="80"/>
      <c r="E40" s="80"/>
      <c r="F40" s="80"/>
      <c r="G40" s="80"/>
      <c r="H40" s="80"/>
      <c r="I40" s="80"/>
      <c r="J40" s="81"/>
    </row>
    <row r="41" spans="1:10" ht="30.75" customHeight="1" x14ac:dyDescent="0.25">
      <c r="A41" s="18" t="s">
        <v>32</v>
      </c>
      <c r="B41" s="80" t="s">
        <v>89</v>
      </c>
      <c r="C41" s="80"/>
      <c r="D41" s="80"/>
      <c r="E41" s="80"/>
      <c r="F41" s="80"/>
      <c r="G41" s="80"/>
      <c r="H41" s="80"/>
      <c r="I41" s="80"/>
      <c r="J41" s="81"/>
    </row>
    <row r="42" spans="1:10" x14ac:dyDescent="0.25">
      <c r="A42" s="18" t="s">
        <v>33</v>
      </c>
      <c r="B42" s="80" t="s">
        <v>177</v>
      </c>
      <c r="C42" s="80"/>
      <c r="D42" s="80"/>
      <c r="E42" s="80"/>
      <c r="F42" s="80"/>
      <c r="G42" s="80"/>
      <c r="H42" s="80"/>
      <c r="I42" s="80"/>
      <c r="J42" s="81"/>
    </row>
    <row r="43" spans="1:10" ht="67.349999999999994" customHeight="1" x14ac:dyDescent="0.25">
      <c r="A43" s="18" t="s">
        <v>34</v>
      </c>
      <c r="B43" s="80" t="s">
        <v>195</v>
      </c>
      <c r="C43" s="80"/>
      <c r="D43" s="80"/>
      <c r="E43" s="80"/>
      <c r="F43" s="80"/>
      <c r="G43" s="80"/>
      <c r="H43" s="80"/>
      <c r="I43" s="80"/>
      <c r="J43" s="81"/>
    </row>
    <row r="44" spans="1:10" x14ac:dyDescent="0.25">
      <c r="A44" s="18" t="s">
        <v>31</v>
      </c>
      <c r="B44" s="80" t="s">
        <v>124</v>
      </c>
      <c r="C44" s="80"/>
      <c r="D44" s="80"/>
      <c r="E44" s="80"/>
      <c r="F44" s="80"/>
      <c r="G44" s="80"/>
      <c r="H44" s="80"/>
      <c r="I44" s="80"/>
      <c r="J44" s="81"/>
    </row>
    <row r="45" spans="1:10" ht="30.75" customHeight="1" x14ac:dyDescent="0.25">
      <c r="A45" s="18" t="s">
        <v>32</v>
      </c>
      <c r="B45" s="80" t="s">
        <v>90</v>
      </c>
      <c r="C45" s="80"/>
      <c r="D45" s="80"/>
      <c r="E45" s="80"/>
      <c r="F45" s="80"/>
      <c r="G45" s="80"/>
      <c r="H45" s="80"/>
      <c r="I45" s="80"/>
      <c r="J45" s="81"/>
    </row>
    <row r="46" spans="1:10" ht="27.75" customHeight="1" x14ac:dyDescent="0.25">
      <c r="A46" s="18" t="s">
        <v>33</v>
      </c>
      <c r="B46" s="80" t="s">
        <v>178</v>
      </c>
      <c r="C46" s="80"/>
      <c r="D46" s="80"/>
      <c r="E46" s="80"/>
      <c r="F46" s="80"/>
      <c r="G46" s="80"/>
      <c r="H46" s="80"/>
      <c r="I46" s="80"/>
      <c r="J46" s="81"/>
    </row>
    <row r="47" spans="1:10" ht="66.75" customHeight="1" x14ac:dyDescent="0.25">
      <c r="A47" s="18" t="s">
        <v>34</v>
      </c>
      <c r="B47" s="80" t="s">
        <v>196</v>
      </c>
      <c r="C47" s="80"/>
      <c r="D47" s="80"/>
      <c r="E47" s="80"/>
      <c r="F47" s="80"/>
      <c r="G47" s="80"/>
      <c r="H47" s="80"/>
      <c r="I47" s="80"/>
      <c r="J47" s="81"/>
    </row>
    <row r="48" spans="1:10" x14ac:dyDescent="0.25">
      <c r="A48" s="18" t="s">
        <v>31</v>
      </c>
      <c r="B48" s="80" t="s">
        <v>125</v>
      </c>
      <c r="C48" s="80"/>
      <c r="D48" s="80"/>
      <c r="E48" s="80"/>
      <c r="F48" s="80"/>
      <c r="G48" s="80"/>
      <c r="H48" s="80"/>
      <c r="I48" s="80"/>
      <c r="J48" s="81"/>
    </row>
    <row r="49" spans="1:10" ht="30" x14ac:dyDescent="0.25">
      <c r="A49" s="18" t="s">
        <v>32</v>
      </c>
      <c r="B49" s="80" t="s">
        <v>91</v>
      </c>
      <c r="C49" s="80"/>
      <c r="D49" s="80"/>
      <c r="E49" s="80"/>
      <c r="F49" s="80"/>
      <c r="G49" s="80"/>
      <c r="H49" s="80"/>
      <c r="I49" s="80"/>
      <c r="J49" s="81"/>
    </row>
    <row r="50" spans="1:10" x14ac:dyDescent="0.25">
      <c r="A50" s="18" t="s">
        <v>33</v>
      </c>
      <c r="B50" s="80" t="s">
        <v>179</v>
      </c>
      <c r="C50" s="80"/>
      <c r="D50" s="80"/>
      <c r="E50" s="80"/>
      <c r="F50" s="80"/>
      <c r="G50" s="80"/>
      <c r="H50" s="80"/>
      <c r="I50" s="80"/>
      <c r="J50" s="81"/>
    </row>
    <row r="51" spans="1:10" ht="72" customHeight="1" x14ac:dyDescent="0.25">
      <c r="A51" s="18" t="s">
        <v>34</v>
      </c>
      <c r="B51" s="80" t="s">
        <v>197</v>
      </c>
      <c r="C51" s="80"/>
      <c r="D51" s="80"/>
      <c r="E51" s="80"/>
      <c r="F51" s="80"/>
      <c r="G51" s="80"/>
      <c r="H51" s="80"/>
      <c r="I51" s="80"/>
      <c r="J51" s="81"/>
    </row>
    <row r="52" spans="1:10" ht="30.75" customHeight="1" x14ac:dyDescent="0.25">
      <c r="A52" s="18" t="s">
        <v>31</v>
      </c>
      <c r="B52" s="51" t="s">
        <v>126</v>
      </c>
      <c r="C52" s="24"/>
      <c r="D52" s="24"/>
      <c r="E52" s="24"/>
      <c r="F52" s="24"/>
      <c r="G52" s="24"/>
      <c r="H52" s="24"/>
      <c r="I52" s="24"/>
      <c r="J52" s="30"/>
    </row>
    <row r="53" spans="1:10" ht="30.75" customHeight="1" x14ac:dyDescent="0.25">
      <c r="A53" s="18" t="s">
        <v>32</v>
      </c>
      <c r="B53" s="51" t="s">
        <v>92</v>
      </c>
      <c r="C53" s="24"/>
      <c r="D53" s="24"/>
      <c r="E53" s="24"/>
      <c r="F53" s="24"/>
      <c r="G53" s="24"/>
      <c r="H53" s="24"/>
      <c r="I53" s="24"/>
      <c r="J53" s="30"/>
    </row>
    <row r="54" spans="1:10" ht="30.75" customHeight="1" x14ac:dyDescent="0.25">
      <c r="A54" s="18" t="s">
        <v>33</v>
      </c>
      <c r="B54" s="80" t="s">
        <v>163</v>
      </c>
      <c r="C54" s="80"/>
      <c r="D54" s="80"/>
      <c r="E54" s="80"/>
      <c r="F54" s="80"/>
      <c r="G54" s="80"/>
      <c r="H54" s="80"/>
      <c r="I54" s="80"/>
      <c r="J54" s="81"/>
    </row>
    <row r="55" spans="1:10" ht="85.5" customHeight="1" x14ac:dyDescent="0.25">
      <c r="A55" s="18" t="s">
        <v>34</v>
      </c>
      <c r="B55" s="80" t="s">
        <v>198</v>
      </c>
      <c r="C55" s="80"/>
      <c r="D55" s="80"/>
      <c r="E55" s="80"/>
      <c r="F55" s="80"/>
      <c r="G55" s="80"/>
      <c r="H55" s="80"/>
      <c r="I55" s="80"/>
      <c r="J55" s="81"/>
    </row>
    <row r="56" spans="1:10" ht="15.75" x14ac:dyDescent="0.25">
      <c r="A56" s="84" t="s">
        <v>35</v>
      </c>
      <c r="B56" s="85"/>
      <c r="C56" s="85"/>
      <c r="D56" s="85"/>
      <c r="E56" s="85"/>
      <c r="F56" s="85"/>
      <c r="G56" s="85"/>
      <c r="H56" s="85"/>
      <c r="I56" s="85"/>
      <c r="J56" s="86"/>
    </row>
    <row r="57" spans="1:10" ht="15.75" x14ac:dyDescent="0.25">
      <c r="A57" s="87" t="s">
        <v>36</v>
      </c>
      <c r="B57" s="88"/>
      <c r="C57" s="88"/>
      <c r="D57" s="88"/>
      <c r="E57" s="88"/>
      <c r="F57" s="88"/>
      <c r="G57" s="88"/>
      <c r="H57" s="88"/>
      <c r="I57" s="88"/>
      <c r="J57" s="89"/>
    </row>
    <row r="58" spans="1:10" x14ac:dyDescent="0.25">
      <c r="A58" s="90" t="s">
        <v>43</v>
      </c>
      <c r="B58" s="91"/>
      <c r="C58" s="91"/>
      <c r="D58" s="91"/>
      <c r="E58" s="91"/>
      <c r="F58" s="91"/>
      <c r="G58" s="91"/>
      <c r="H58" s="91"/>
      <c r="I58" s="91"/>
      <c r="J58" s="92"/>
    </row>
    <row r="59" spans="1:10" x14ac:dyDescent="0.25">
      <c r="A59" s="24"/>
      <c r="B59" s="24"/>
      <c r="C59" s="24"/>
      <c r="D59" s="24"/>
      <c r="E59" s="24"/>
      <c r="F59" s="24"/>
      <c r="G59" s="24"/>
      <c r="H59" s="24"/>
      <c r="I59" s="24"/>
      <c r="J59" s="24"/>
    </row>
    <row r="60" spans="1:10" x14ac:dyDescent="0.25">
      <c r="A60" s="93" t="s">
        <v>44</v>
      </c>
      <c r="B60" s="93"/>
      <c r="C60" s="93"/>
      <c r="D60" s="93"/>
      <c r="E60" s="93"/>
      <c r="F60" s="93"/>
      <c r="G60" s="93"/>
      <c r="H60" s="93"/>
      <c r="I60" s="93"/>
      <c r="J60" s="93"/>
    </row>
    <row r="61" spans="1:10" x14ac:dyDescent="0.25">
      <c r="G61" s="94"/>
      <c r="H61" s="94"/>
      <c r="I61" s="94"/>
      <c r="J61" s="94"/>
    </row>
    <row r="62" spans="1:10" x14ac:dyDescent="0.25">
      <c r="A62" s="25" t="s">
        <v>52</v>
      </c>
      <c r="B62" s="29">
        <f>+SUM(Tabla1324[Financiera
(D)])</f>
        <v>11220244942</v>
      </c>
      <c r="G62" s="76"/>
      <c r="H62" s="76"/>
      <c r="I62" s="76"/>
      <c r="J62" s="76"/>
    </row>
    <row r="63" spans="1:10" x14ac:dyDescent="0.25">
      <c r="A63" s="25" t="s">
        <v>53</v>
      </c>
      <c r="B63" s="29">
        <f>+SUM(Tabla1324[Financiera
(B)])</f>
        <v>12896385638.49</v>
      </c>
      <c r="G63" s="76"/>
      <c r="H63" s="76"/>
      <c r="I63" s="76"/>
      <c r="J63" s="76"/>
    </row>
    <row r="64" spans="1:10" x14ac:dyDescent="0.25">
      <c r="A64" s="25" t="s">
        <v>54</v>
      </c>
      <c r="B64" s="29">
        <f>+SUM(Tabla1324[Financiera 
 (F)])</f>
        <v>6865968615.0600004</v>
      </c>
    </row>
  </sheetData>
  <mergeCells count="65">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63:J63"/>
    <mergeCell ref="A35:J35"/>
    <mergeCell ref="A56:J56"/>
    <mergeCell ref="A57:J57"/>
    <mergeCell ref="A58:J58"/>
    <mergeCell ref="A60:J60"/>
    <mergeCell ref="G61:J61"/>
    <mergeCell ref="G62:J62"/>
    <mergeCell ref="B36:J36"/>
    <mergeCell ref="B37:J37"/>
    <mergeCell ref="B38:J38"/>
    <mergeCell ref="B39:J39"/>
    <mergeCell ref="B40:J40"/>
    <mergeCell ref="B41:J41"/>
    <mergeCell ref="B42:J42"/>
    <mergeCell ref="B43:J43"/>
    <mergeCell ref="B49:J49"/>
    <mergeCell ref="B51:J51"/>
    <mergeCell ref="B55:J55"/>
    <mergeCell ref="B44:J44"/>
    <mergeCell ref="B45:J45"/>
    <mergeCell ref="B46:J46"/>
    <mergeCell ref="B47:J47"/>
    <mergeCell ref="B48:J48"/>
    <mergeCell ref="B50:J50"/>
    <mergeCell ref="B54:J54"/>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6:B37" xr:uid="{00000000-0002-0000-0200-000003000000}"/>
    <dataValidation allowBlank="1" showInputMessage="1" showErrorMessage="1" prompt="¿En qué consiste el producto? su objetivo" sqref="C37:J37" xr:uid="{00000000-0002-0000-0200-000004000000}"/>
    <dataValidation allowBlank="1" showInputMessage="1" showErrorMessage="1" prompt="1. Describir lo plasmado en el presupuesto_x000a_2. Describir lo alcanzado en términos financieros y de producción " sqref="B38:J38" xr:uid="{00000000-0002-0000-0200-000005000000}"/>
    <dataValidation allowBlank="1" showInputMessage="1" showErrorMessage="1" prompt="Oportunidades de mejora identificadas" sqref="A58:J59" xr:uid="{00000000-0002-0000-0200-000006000000}"/>
    <dataValidation allowBlank="1" showInputMessage="1" showErrorMessage="1" prompt="Presupuesto del programa" sqref="A25:C25 F25" xr:uid="{00000000-0002-0000-0200-000007000000}"/>
    <dataValidation allowBlank="1" showInputMessage="1" showErrorMessage="1" prompt="¿En qué consiste el programa?" sqref="B19:J19" xr:uid="{00000000-0002-0000-0200-000008000000}"/>
    <dataValidation allowBlank="1" showInputMessage="1" showErrorMessage="1" prompt="Monto presupuestado para el producto" sqref="B62:B63 F28:F33 D28:D33" xr:uid="{00000000-0002-0000-0200-000009000000}"/>
    <dataValidation allowBlank="1" showInputMessage="1" showErrorMessage="1" prompt="Nombre de cada producto" sqref="A28:A33" xr:uid="{00000000-0002-0000-0200-00000A000000}"/>
    <dataValidation allowBlank="1" showInputMessage="1" showErrorMessage="1" prompt="Nombre del indicador" sqref="B28:B33" xr:uid="{00000000-0002-0000-0200-00000B000000}"/>
    <dataValidation allowBlank="1" showInputMessage="1" showErrorMessage="1" prompt="Meta anual del indicador" sqref="E28:E33 C28:C33" xr:uid="{00000000-0002-0000-0200-00000C000000}"/>
    <dataValidation allowBlank="1" showInputMessage="1" showErrorMessage="1" prompt="Meta alcanzada en el trimestre" sqref="G28:G33" xr:uid="{00000000-0002-0000-0200-00000D000000}"/>
    <dataValidation allowBlank="1" showInputMessage="1" showErrorMessage="1" prompt="Monto ejecutado en el trimestre" sqref="H28:H33" xr:uid="{00000000-0002-0000-0200-00000E000000}"/>
    <dataValidation allowBlank="1" showInputMessage="1" showErrorMessage="1" prompt="De existir desvío, explicar razones." sqref="C45:J46 B45 B47:J55 B39:J44" xr:uid="{00000000-0002-0000-0200-00000F000000}"/>
  </dataValidations>
  <pageMargins left="0.7" right="0.7" top="0.75" bottom="0.75" header="0.3" footer="0.3"/>
  <pageSetup scale="62" orientation="portrait" r:id="rId1"/>
  <ignoredErrors>
    <ignoredError sqref="B62:B64 I29:J33" unlockedFormula="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9"/>
  <sheetViews>
    <sheetView view="pageBreakPreview" zoomScale="120" zoomScaleNormal="100" zoomScaleSheetLayoutView="120" workbookViewId="0">
      <selection activeCell="B3" sqref="B3:J3"/>
    </sheetView>
  </sheetViews>
  <sheetFormatPr baseColWidth="10" defaultColWidth="11.42578125" defaultRowHeight="15" x14ac:dyDescent="0.25"/>
  <cols>
    <col min="1" max="1" width="23" style="8" customWidth="1"/>
    <col min="2" max="2" width="19.85546875" style="8" bestFit="1" customWidth="1"/>
    <col min="3" max="10" width="12.5703125" style="8" customWidth="1"/>
    <col min="11" max="11" width="18" style="8" customWidth="1"/>
  </cols>
  <sheetData>
    <row r="1" spans="1:11" ht="21.75" thickBot="1" x14ac:dyDescent="0.3">
      <c r="A1" s="19"/>
      <c r="B1" s="117" t="s">
        <v>55</v>
      </c>
      <c r="C1" s="118"/>
      <c r="D1" s="118"/>
      <c r="E1" s="118"/>
      <c r="F1" s="118"/>
      <c r="G1" s="118"/>
      <c r="H1" s="118"/>
      <c r="I1" s="118"/>
      <c r="J1" s="119"/>
      <c r="K1" s="1"/>
    </row>
    <row r="2" spans="1:11" ht="21.75" thickBot="1" x14ac:dyDescent="0.3">
      <c r="A2" s="20"/>
      <c r="B2" s="120" t="s">
        <v>0</v>
      </c>
      <c r="C2" s="121"/>
      <c r="D2" s="120" t="s">
        <v>1</v>
      </c>
      <c r="E2" s="121"/>
      <c r="F2" s="121"/>
      <c r="G2" s="121"/>
      <c r="H2" s="122"/>
      <c r="I2" s="2" t="s">
        <v>2</v>
      </c>
      <c r="J2" s="3" t="s">
        <v>3</v>
      </c>
      <c r="K2" s="1"/>
    </row>
    <row r="3" spans="1:11" ht="36.75" thickBot="1" x14ac:dyDescent="0.3">
      <c r="A3" s="21"/>
      <c r="B3" s="123" t="s">
        <v>4</v>
      </c>
      <c r="C3" s="124"/>
      <c r="D3" s="123"/>
      <c r="E3" s="124"/>
      <c r="F3" s="124"/>
      <c r="G3" s="124"/>
      <c r="H3" s="125"/>
      <c r="I3" s="4" t="s">
        <v>214</v>
      </c>
      <c r="J3" s="5"/>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84" t="s">
        <v>5</v>
      </c>
      <c r="B6" s="85"/>
      <c r="C6" s="85"/>
      <c r="D6" s="85"/>
      <c r="E6" s="85"/>
      <c r="F6" s="85"/>
      <c r="G6" s="85"/>
      <c r="H6" s="85"/>
      <c r="I6" s="85"/>
      <c r="J6" s="86"/>
      <c r="K6" s="1"/>
    </row>
    <row r="7" spans="1:11" ht="15.75" x14ac:dyDescent="0.25">
      <c r="A7" s="77" t="s">
        <v>6</v>
      </c>
      <c r="B7" s="78"/>
      <c r="C7" s="78"/>
      <c r="D7" s="78"/>
      <c r="E7" s="78"/>
      <c r="F7" s="78"/>
      <c r="G7" s="78"/>
      <c r="H7" s="78"/>
      <c r="I7" s="78"/>
      <c r="J7" s="79"/>
      <c r="K7" s="1"/>
    </row>
    <row r="8" spans="1:11" x14ac:dyDescent="0.25">
      <c r="A8" s="6" t="s">
        <v>7</v>
      </c>
      <c r="B8" s="114" t="s">
        <v>56</v>
      </c>
      <c r="C8" s="115"/>
      <c r="D8" s="115"/>
      <c r="E8" s="115"/>
      <c r="F8" s="115"/>
      <c r="G8" s="115"/>
      <c r="H8" s="115"/>
      <c r="I8" s="115"/>
      <c r="J8" s="116"/>
      <c r="K8" s="1"/>
    </row>
    <row r="9" spans="1:11" x14ac:dyDescent="0.25">
      <c r="A9" s="22" t="s">
        <v>37</v>
      </c>
      <c r="B9" s="114" t="s">
        <v>62</v>
      </c>
      <c r="C9" s="115"/>
      <c r="D9" s="115"/>
      <c r="E9" s="115"/>
      <c r="F9" s="115"/>
      <c r="G9" s="115"/>
      <c r="H9" s="115"/>
      <c r="I9" s="115"/>
      <c r="J9" s="116"/>
      <c r="K9" s="1"/>
    </row>
    <row r="10" spans="1:11" x14ac:dyDescent="0.25">
      <c r="A10" s="22" t="s">
        <v>38</v>
      </c>
      <c r="B10" s="114" t="s">
        <v>57</v>
      </c>
      <c r="C10" s="115"/>
      <c r="D10" s="115"/>
      <c r="E10" s="115"/>
      <c r="F10" s="115"/>
      <c r="G10" s="115"/>
      <c r="H10" s="115"/>
      <c r="I10" s="115"/>
      <c r="J10" s="116"/>
      <c r="K10" s="1"/>
    </row>
    <row r="11" spans="1:11" ht="52.5" customHeight="1" x14ac:dyDescent="0.25">
      <c r="A11" s="6" t="s">
        <v>8</v>
      </c>
      <c r="B11" s="110" t="s">
        <v>58</v>
      </c>
      <c r="C11" s="111"/>
      <c r="D11" s="111"/>
      <c r="E11" s="111"/>
      <c r="F11" s="111"/>
      <c r="G11" s="111"/>
      <c r="H11" s="111"/>
      <c r="I11" s="111"/>
      <c r="J11" s="112"/>
    </row>
    <row r="12" spans="1:11" ht="42.75" customHeight="1" x14ac:dyDescent="0.25">
      <c r="A12" s="6" t="s">
        <v>9</v>
      </c>
      <c r="B12" s="110" t="s">
        <v>59</v>
      </c>
      <c r="C12" s="111"/>
      <c r="D12" s="111"/>
      <c r="E12" s="111"/>
      <c r="F12" s="111"/>
      <c r="G12" s="111"/>
      <c r="H12" s="111"/>
      <c r="I12" s="111"/>
      <c r="J12" s="112"/>
    </row>
    <row r="13" spans="1:11" ht="15.75" x14ac:dyDescent="0.25">
      <c r="A13" s="84" t="s">
        <v>10</v>
      </c>
      <c r="B13" s="85"/>
      <c r="C13" s="85"/>
      <c r="D13" s="85"/>
      <c r="E13" s="85"/>
      <c r="F13" s="85"/>
      <c r="G13" s="85"/>
      <c r="H13" s="85"/>
      <c r="I13" s="85"/>
      <c r="J13" s="86"/>
    </row>
    <row r="14" spans="1:11" x14ac:dyDescent="0.25">
      <c r="A14" s="6" t="s">
        <v>11</v>
      </c>
      <c r="B14" s="23">
        <v>2</v>
      </c>
      <c r="C14" s="113" t="s">
        <v>60</v>
      </c>
      <c r="D14" s="113"/>
      <c r="E14" s="113"/>
      <c r="F14" s="113"/>
      <c r="G14" s="113"/>
      <c r="H14" s="113"/>
      <c r="I14" s="113"/>
      <c r="J14" s="113"/>
    </row>
    <row r="15" spans="1:11" x14ac:dyDescent="0.25">
      <c r="A15" s="6" t="s">
        <v>12</v>
      </c>
      <c r="B15" s="9">
        <v>2.1</v>
      </c>
      <c r="C15" s="113" t="s">
        <v>61</v>
      </c>
      <c r="D15" s="113"/>
      <c r="E15" s="113"/>
      <c r="F15" s="113"/>
      <c r="G15" s="113"/>
      <c r="H15" s="113"/>
      <c r="I15" s="113"/>
      <c r="J15" s="113"/>
    </row>
    <row r="16" spans="1:11" ht="41.25" customHeight="1" x14ac:dyDescent="0.25">
      <c r="A16" s="6" t="s">
        <v>13</v>
      </c>
      <c r="B16" s="10" t="s">
        <v>63</v>
      </c>
      <c r="C16" s="113" t="s">
        <v>154</v>
      </c>
      <c r="D16" s="113"/>
      <c r="E16" s="113"/>
      <c r="F16" s="113"/>
      <c r="G16" s="113"/>
      <c r="H16" s="113"/>
      <c r="I16" s="113"/>
      <c r="J16" s="113"/>
    </row>
    <row r="17" spans="1:11" ht="15.75" x14ac:dyDescent="0.25">
      <c r="A17" s="84" t="s">
        <v>14</v>
      </c>
      <c r="B17" s="85"/>
      <c r="C17" s="85"/>
      <c r="D17" s="85"/>
      <c r="E17" s="85"/>
      <c r="F17" s="85"/>
      <c r="G17" s="85"/>
      <c r="H17" s="85"/>
      <c r="I17" s="85"/>
      <c r="J17" s="86"/>
    </row>
    <row r="18" spans="1:11" x14ac:dyDescent="0.25">
      <c r="A18" s="6" t="s">
        <v>15</v>
      </c>
      <c r="B18" s="80" t="s">
        <v>82</v>
      </c>
      <c r="C18" s="80"/>
      <c r="D18" s="80"/>
      <c r="E18" s="80"/>
      <c r="F18" s="80"/>
      <c r="G18" s="80"/>
      <c r="H18" s="80"/>
      <c r="I18" s="80"/>
      <c r="J18" s="81"/>
    </row>
    <row r="19" spans="1:11" ht="105.75" customHeight="1" x14ac:dyDescent="0.25">
      <c r="A19" s="11" t="s">
        <v>16</v>
      </c>
      <c r="B19" s="82" t="s">
        <v>81</v>
      </c>
      <c r="C19" s="82"/>
      <c r="D19" s="82"/>
      <c r="E19" s="82"/>
      <c r="F19" s="82"/>
      <c r="G19" s="82"/>
      <c r="H19" s="82"/>
      <c r="I19" s="82"/>
      <c r="J19" s="83"/>
    </row>
    <row r="20" spans="1:11" x14ac:dyDescent="0.25">
      <c r="A20" s="11" t="s">
        <v>17</v>
      </c>
      <c r="B20" s="82" t="s">
        <v>83</v>
      </c>
      <c r="C20" s="82"/>
      <c r="D20" s="82"/>
      <c r="E20" s="82"/>
      <c r="F20" s="82"/>
      <c r="G20" s="82"/>
      <c r="H20" s="82"/>
      <c r="I20" s="82"/>
      <c r="J20" s="83"/>
    </row>
    <row r="21" spans="1:11" x14ac:dyDescent="0.25">
      <c r="A21" s="11" t="s">
        <v>39</v>
      </c>
      <c r="B21" s="82" t="s">
        <v>86</v>
      </c>
      <c r="C21" s="82"/>
      <c r="D21" s="82"/>
      <c r="E21" s="82"/>
      <c r="F21" s="82"/>
      <c r="G21" s="82"/>
      <c r="H21" s="82"/>
      <c r="I21" s="82"/>
      <c r="J21" s="83"/>
      <c r="K21" s="1"/>
    </row>
    <row r="22" spans="1:11" ht="15.75" x14ac:dyDescent="0.25">
      <c r="A22" s="84" t="s">
        <v>18</v>
      </c>
      <c r="B22" s="85"/>
      <c r="C22" s="85"/>
      <c r="D22" s="85"/>
      <c r="E22" s="85"/>
      <c r="F22" s="85"/>
      <c r="G22" s="85"/>
      <c r="H22" s="85"/>
      <c r="I22" s="85"/>
      <c r="J22" s="86"/>
    </row>
    <row r="23" spans="1:11" ht="15.75" x14ac:dyDescent="0.25">
      <c r="A23" s="77" t="s">
        <v>19</v>
      </c>
      <c r="B23" s="78"/>
      <c r="C23" s="78"/>
      <c r="D23" s="78"/>
      <c r="E23" s="78"/>
      <c r="F23" s="78"/>
      <c r="G23" s="78"/>
      <c r="H23" s="78"/>
      <c r="I23" s="78"/>
      <c r="J23" s="79"/>
      <c r="K23" s="1"/>
    </row>
    <row r="24" spans="1:11" ht="15" customHeight="1" x14ac:dyDescent="0.25">
      <c r="A24" s="95" t="s">
        <v>20</v>
      </c>
      <c r="B24" s="96"/>
      <c r="C24" s="97" t="s">
        <v>21</v>
      </c>
      <c r="D24" s="98"/>
      <c r="E24" s="98"/>
      <c r="F24" s="98" t="s">
        <v>22</v>
      </c>
      <c r="G24" s="98"/>
      <c r="H24" s="96"/>
      <c r="I24" s="97" t="s">
        <v>23</v>
      </c>
      <c r="J24" s="99"/>
    </row>
    <row r="25" spans="1:11" x14ac:dyDescent="0.25">
      <c r="A25" s="100">
        <v>6798840315</v>
      </c>
      <c r="B25" s="101"/>
      <c r="C25" s="102">
        <v>6404945179.4899998</v>
      </c>
      <c r="D25" s="103"/>
      <c r="E25" s="104"/>
      <c r="F25" s="102">
        <v>4019696101.0999999</v>
      </c>
      <c r="G25" s="103"/>
      <c r="H25" s="104"/>
      <c r="I25" s="105">
        <f>+F25/A25</f>
        <v>0.59123260951305334</v>
      </c>
      <c r="J25" s="106"/>
    </row>
    <row r="26" spans="1:11" ht="15.75" x14ac:dyDescent="0.25">
      <c r="A26" s="77" t="s">
        <v>24</v>
      </c>
      <c r="B26" s="78"/>
      <c r="C26" s="78"/>
      <c r="D26" s="78"/>
      <c r="E26" s="78"/>
      <c r="F26" s="78"/>
      <c r="G26" s="78"/>
      <c r="H26" s="78"/>
      <c r="I26" s="78"/>
      <c r="J26" s="79"/>
      <c r="K26" s="1"/>
    </row>
    <row r="27" spans="1:11" x14ac:dyDescent="0.25">
      <c r="A27" s="7"/>
      <c r="B27"/>
      <c r="C27" s="107" t="s">
        <v>25</v>
      </c>
      <c r="D27" s="108"/>
      <c r="E27" s="107" t="s">
        <v>45</v>
      </c>
      <c r="F27" s="108"/>
      <c r="G27" s="107" t="s">
        <v>40</v>
      </c>
      <c r="H27" s="107"/>
      <c r="I27" s="107" t="s">
        <v>26</v>
      </c>
      <c r="J27" s="109"/>
    </row>
    <row r="28" spans="1:11" ht="38.25" x14ac:dyDescent="0.25">
      <c r="A28" s="39" t="s">
        <v>27</v>
      </c>
      <c r="B28" s="40" t="s">
        <v>28</v>
      </c>
      <c r="C28" s="40" t="s">
        <v>41</v>
      </c>
      <c r="D28" s="40" t="s">
        <v>42</v>
      </c>
      <c r="E28" s="40" t="s">
        <v>46</v>
      </c>
      <c r="F28" s="40" t="s">
        <v>47</v>
      </c>
      <c r="G28" s="40" t="s">
        <v>48</v>
      </c>
      <c r="H28" s="40" t="s">
        <v>49</v>
      </c>
      <c r="I28" s="40" t="s">
        <v>50</v>
      </c>
      <c r="J28" s="41" t="s">
        <v>51</v>
      </c>
      <c r="K28" s="62" t="s">
        <v>189</v>
      </c>
    </row>
    <row r="29" spans="1:11" ht="48" x14ac:dyDescent="0.25">
      <c r="A29" s="64" t="s">
        <v>94</v>
      </c>
      <c r="B29" s="42" t="s">
        <v>133</v>
      </c>
      <c r="C29" s="43">
        <v>92780</v>
      </c>
      <c r="D29" s="44">
        <v>1711888212.03</v>
      </c>
      <c r="E29" s="43">
        <v>92780</v>
      </c>
      <c r="F29" s="44">
        <v>1619064763</v>
      </c>
      <c r="G29" s="58">
        <v>69780</v>
      </c>
      <c r="H29" s="44">
        <v>1216089865.1800001</v>
      </c>
      <c r="I29" s="45">
        <f>IF(G29&gt;0,G29/C29,0)</f>
        <v>0.75210174606596247</v>
      </c>
      <c r="J29" s="46">
        <f>IF(H29&gt;0,H29/D29,0)</f>
        <v>0.7103792506041795</v>
      </c>
      <c r="K29" s="63" t="s">
        <v>190</v>
      </c>
    </row>
    <row r="30" spans="1:11" ht="48" x14ac:dyDescent="0.25">
      <c r="A30" s="64" t="s">
        <v>95</v>
      </c>
      <c r="B30" s="54" t="s">
        <v>134</v>
      </c>
      <c r="C30" s="43">
        <v>165000</v>
      </c>
      <c r="D30" s="44">
        <v>2634560211.0700002</v>
      </c>
      <c r="E30" s="43">
        <v>165000</v>
      </c>
      <c r="F30" s="44">
        <v>2389966310</v>
      </c>
      <c r="G30" s="58">
        <v>117592</v>
      </c>
      <c r="H30" s="44">
        <v>1925623129.6700001</v>
      </c>
      <c r="I30" s="45">
        <f t="shared" ref="I30:I32" si="0">IF(G30&gt;0,G30/C30,0)</f>
        <v>0.71267878787878791</v>
      </c>
      <c r="J30" s="46">
        <f t="shared" ref="J30:J32" si="1">IF(H30&gt;0,H30/D30,0)</f>
        <v>0.73090875721072535</v>
      </c>
      <c r="K30" s="63" t="s">
        <v>190</v>
      </c>
    </row>
    <row r="31" spans="1:11" ht="48" x14ac:dyDescent="0.25">
      <c r="A31" s="64" t="s">
        <v>96</v>
      </c>
      <c r="B31" s="54" t="s">
        <v>135</v>
      </c>
      <c r="C31" s="43">
        <v>23000</v>
      </c>
      <c r="D31" s="44">
        <v>415020386.63</v>
      </c>
      <c r="E31" s="43" t="s">
        <v>180</v>
      </c>
      <c r="F31" s="44">
        <v>442743299</v>
      </c>
      <c r="G31" s="65" t="s">
        <v>180</v>
      </c>
      <c r="H31" s="44">
        <v>270276262.88999999</v>
      </c>
      <c r="I31" s="45" t="s">
        <v>180</v>
      </c>
      <c r="J31" s="46">
        <f t="shared" si="1"/>
        <v>0.65123611175987206</v>
      </c>
      <c r="K31" s="63" t="s">
        <v>192</v>
      </c>
    </row>
    <row r="32" spans="1:11" ht="84" x14ac:dyDescent="0.25">
      <c r="A32" s="64" t="s">
        <v>93</v>
      </c>
      <c r="B32" s="54" t="s">
        <v>132</v>
      </c>
      <c r="C32" s="43">
        <v>43000</v>
      </c>
      <c r="D32" s="44">
        <v>1529613549.0599999</v>
      </c>
      <c r="E32" s="43">
        <v>10750</v>
      </c>
      <c r="F32" s="44">
        <v>1517518960</v>
      </c>
      <c r="G32" s="66">
        <v>40</v>
      </c>
      <c r="H32" s="44">
        <v>550787917.75999999</v>
      </c>
      <c r="I32" s="45">
        <f t="shared" si="0"/>
        <v>9.3023255813953494E-4</v>
      </c>
      <c r="J32" s="46">
        <f t="shared" si="1"/>
        <v>0.36008305372195354</v>
      </c>
      <c r="K32" s="67" t="s">
        <v>194</v>
      </c>
    </row>
    <row r="33" spans="1:12" ht="15.75" x14ac:dyDescent="0.25">
      <c r="A33" s="84" t="s">
        <v>29</v>
      </c>
      <c r="B33" s="85"/>
      <c r="C33" s="85"/>
      <c r="D33" s="85"/>
      <c r="E33" s="85"/>
      <c r="F33" s="85"/>
      <c r="G33" s="85"/>
      <c r="H33" s="85"/>
      <c r="I33" s="85"/>
      <c r="J33" s="86"/>
    </row>
    <row r="34" spans="1:12" ht="15.75" x14ac:dyDescent="0.25">
      <c r="A34" s="77" t="s">
        <v>30</v>
      </c>
      <c r="B34" s="78"/>
      <c r="C34" s="78"/>
      <c r="D34" s="78"/>
      <c r="E34" s="78"/>
      <c r="F34" s="78"/>
      <c r="G34" s="78"/>
      <c r="H34" s="78"/>
      <c r="I34" s="78"/>
      <c r="J34" s="79"/>
      <c r="L34" s="56"/>
    </row>
    <row r="35" spans="1:12" x14ac:dyDescent="0.25">
      <c r="A35" s="18" t="s">
        <v>31</v>
      </c>
      <c r="B35" s="135" t="s">
        <v>136</v>
      </c>
      <c r="C35" s="135"/>
      <c r="D35" s="135"/>
      <c r="E35" s="135"/>
      <c r="F35" s="135"/>
      <c r="G35" s="135"/>
      <c r="H35" s="135"/>
      <c r="I35" s="135"/>
      <c r="J35" s="136"/>
    </row>
    <row r="36" spans="1:12" ht="30" x14ac:dyDescent="0.25">
      <c r="A36" s="18" t="s">
        <v>32</v>
      </c>
      <c r="B36" s="135" t="s">
        <v>94</v>
      </c>
      <c r="C36" s="135"/>
      <c r="D36" s="135"/>
      <c r="E36" s="135"/>
      <c r="F36" s="135"/>
      <c r="G36" s="135"/>
      <c r="H36" s="135"/>
      <c r="I36" s="135"/>
      <c r="J36" s="136"/>
    </row>
    <row r="37" spans="1:12" x14ac:dyDescent="0.25">
      <c r="A37" s="18" t="s">
        <v>33</v>
      </c>
      <c r="B37" s="135" t="s">
        <v>181</v>
      </c>
      <c r="C37" s="135"/>
      <c r="D37" s="135"/>
      <c r="E37" s="135"/>
      <c r="F37" s="135"/>
      <c r="G37" s="135"/>
      <c r="H37" s="135"/>
      <c r="I37" s="135"/>
      <c r="J37" s="136"/>
      <c r="K37" s="1"/>
    </row>
    <row r="38" spans="1:12" ht="79.349999999999994" customHeight="1" x14ac:dyDescent="0.25">
      <c r="A38" s="18" t="s">
        <v>34</v>
      </c>
      <c r="B38" s="80" t="s">
        <v>199</v>
      </c>
      <c r="C38" s="80"/>
      <c r="D38" s="80"/>
      <c r="E38" s="80"/>
      <c r="F38" s="80"/>
      <c r="G38" s="80"/>
      <c r="H38" s="80"/>
      <c r="I38" s="80"/>
      <c r="J38" s="81"/>
    </row>
    <row r="39" spans="1:12" ht="27.75" customHeight="1" x14ac:dyDescent="0.25">
      <c r="A39" s="18" t="s">
        <v>31</v>
      </c>
      <c r="B39" s="135" t="s">
        <v>137</v>
      </c>
      <c r="C39" s="135"/>
      <c r="D39" s="135"/>
      <c r="E39" s="135"/>
      <c r="F39" s="135"/>
      <c r="G39" s="135"/>
      <c r="H39" s="135"/>
      <c r="I39" s="135"/>
      <c r="J39" s="136"/>
    </row>
    <row r="40" spans="1:12" ht="27.75" customHeight="1" x14ac:dyDescent="0.25">
      <c r="A40" s="18" t="s">
        <v>32</v>
      </c>
      <c r="B40" s="135" t="s">
        <v>95</v>
      </c>
      <c r="C40" s="135"/>
      <c r="D40" s="135"/>
      <c r="E40" s="135"/>
      <c r="F40" s="135"/>
      <c r="G40" s="135"/>
      <c r="H40" s="135"/>
      <c r="I40" s="135"/>
      <c r="J40" s="136"/>
    </row>
    <row r="41" spans="1:12" x14ac:dyDescent="0.25">
      <c r="A41" s="18" t="s">
        <v>33</v>
      </c>
      <c r="B41" s="82" t="s">
        <v>182</v>
      </c>
      <c r="C41" s="82"/>
      <c r="D41" s="82"/>
      <c r="E41" s="82"/>
      <c r="F41" s="82"/>
      <c r="G41" s="82"/>
      <c r="H41" s="82"/>
      <c r="I41" s="82"/>
      <c r="J41" s="83"/>
    </row>
    <row r="42" spans="1:12" ht="72.599999999999994" customHeight="1" x14ac:dyDescent="0.25">
      <c r="A42" s="18" t="s">
        <v>34</v>
      </c>
      <c r="B42" s="82" t="s">
        <v>200</v>
      </c>
      <c r="C42" s="82"/>
      <c r="D42" s="82"/>
      <c r="E42" s="82"/>
      <c r="F42" s="82"/>
      <c r="G42" s="82"/>
      <c r="H42" s="82"/>
      <c r="I42" s="82"/>
      <c r="J42" s="83"/>
    </row>
    <row r="43" spans="1:12" x14ac:dyDescent="0.25">
      <c r="A43" s="18" t="s">
        <v>31</v>
      </c>
      <c r="B43" s="82" t="s">
        <v>138</v>
      </c>
      <c r="C43" s="82"/>
      <c r="D43" s="82"/>
      <c r="E43" s="82"/>
      <c r="F43" s="82"/>
      <c r="G43" s="82"/>
      <c r="H43" s="82"/>
      <c r="I43" s="82"/>
      <c r="J43" s="83"/>
    </row>
    <row r="44" spans="1:12" ht="27.75" customHeight="1" x14ac:dyDescent="0.25">
      <c r="A44" s="18" t="s">
        <v>32</v>
      </c>
      <c r="B44" s="82" t="s">
        <v>96</v>
      </c>
      <c r="C44" s="82"/>
      <c r="D44" s="82"/>
      <c r="E44" s="82"/>
      <c r="F44" s="82"/>
      <c r="G44" s="82"/>
      <c r="H44" s="82"/>
      <c r="I44" s="82"/>
      <c r="J44" s="83"/>
    </row>
    <row r="45" spans="1:12" x14ac:dyDescent="0.25">
      <c r="A45" s="18" t="s">
        <v>33</v>
      </c>
      <c r="B45" s="82" t="s">
        <v>171</v>
      </c>
      <c r="C45" s="82"/>
      <c r="D45" s="82"/>
      <c r="E45" s="82"/>
      <c r="F45" s="82"/>
      <c r="G45" s="82"/>
      <c r="H45" s="82"/>
      <c r="I45" s="82"/>
      <c r="J45" s="83"/>
    </row>
    <row r="46" spans="1:12" ht="49.5" customHeight="1" x14ac:dyDescent="0.25">
      <c r="A46" s="18" t="s">
        <v>34</v>
      </c>
      <c r="B46" s="82" t="s">
        <v>201</v>
      </c>
      <c r="C46" s="82"/>
      <c r="D46" s="82"/>
      <c r="E46" s="82"/>
      <c r="F46" s="82"/>
      <c r="G46" s="82"/>
      <c r="H46" s="82"/>
      <c r="I46" s="82"/>
      <c r="J46" s="83"/>
    </row>
    <row r="47" spans="1:12" x14ac:dyDescent="0.25">
      <c r="A47" s="18" t="s">
        <v>31</v>
      </c>
      <c r="B47" s="82" t="s">
        <v>139</v>
      </c>
      <c r="C47" s="82"/>
      <c r="D47" s="82"/>
      <c r="E47" s="82"/>
      <c r="F47" s="82"/>
      <c r="G47" s="82"/>
      <c r="H47" s="82"/>
      <c r="I47" s="82"/>
      <c r="J47" s="83"/>
    </row>
    <row r="48" spans="1:12" ht="30" x14ac:dyDescent="0.25">
      <c r="A48" s="18" t="s">
        <v>32</v>
      </c>
      <c r="B48" s="82" t="s">
        <v>93</v>
      </c>
      <c r="C48" s="82"/>
      <c r="D48" s="82"/>
      <c r="E48" s="82"/>
      <c r="F48" s="82"/>
      <c r="G48" s="82"/>
      <c r="H48" s="82"/>
      <c r="I48" s="82"/>
      <c r="J48" s="83"/>
    </row>
    <row r="49" spans="1:10" x14ac:dyDescent="0.25">
      <c r="A49" s="18" t="s">
        <v>33</v>
      </c>
      <c r="B49" s="82" t="s">
        <v>183</v>
      </c>
      <c r="C49" s="82"/>
      <c r="D49" s="82"/>
      <c r="E49" s="82"/>
      <c r="F49" s="82"/>
      <c r="G49" s="82"/>
      <c r="H49" s="82"/>
      <c r="I49" s="82"/>
      <c r="J49" s="83"/>
    </row>
    <row r="50" spans="1:10" ht="99" customHeight="1" x14ac:dyDescent="0.25">
      <c r="A50" s="18" t="s">
        <v>34</v>
      </c>
      <c r="B50" s="82" t="s">
        <v>208</v>
      </c>
      <c r="C50" s="82"/>
      <c r="D50" s="82"/>
      <c r="E50" s="82"/>
      <c r="F50" s="82"/>
      <c r="G50" s="82"/>
      <c r="H50" s="82"/>
      <c r="I50" s="82"/>
      <c r="J50" s="83"/>
    </row>
    <row r="51" spans="1:10" ht="27.75" customHeight="1" x14ac:dyDescent="0.25">
      <c r="A51" s="84" t="s">
        <v>35</v>
      </c>
      <c r="B51" s="85"/>
      <c r="C51" s="85"/>
      <c r="D51" s="85"/>
      <c r="E51" s="85"/>
      <c r="F51" s="85"/>
      <c r="G51" s="85"/>
      <c r="H51" s="85"/>
      <c r="I51" s="85"/>
      <c r="J51" s="86"/>
    </row>
    <row r="52" spans="1:10" ht="30.75" customHeight="1" x14ac:dyDescent="0.25">
      <c r="A52" s="87" t="s">
        <v>36</v>
      </c>
      <c r="B52" s="88"/>
      <c r="C52" s="88"/>
      <c r="D52" s="88"/>
      <c r="E52" s="88"/>
      <c r="F52" s="88"/>
      <c r="G52" s="88"/>
      <c r="H52" s="88"/>
      <c r="I52" s="88"/>
      <c r="J52" s="89"/>
    </row>
    <row r="53" spans="1:10" x14ac:dyDescent="0.25">
      <c r="A53" s="90" t="s">
        <v>43</v>
      </c>
      <c r="B53" s="91"/>
      <c r="C53" s="91"/>
      <c r="D53" s="91"/>
      <c r="E53" s="91"/>
      <c r="F53" s="91"/>
      <c r="G53" s="91"/>
      <c r="H53" s="91"/>
      <c r="I53" s="91"/>
      <c r="J53" s="92"/>
    </row>
    <row r="54" spans="1:10" x14ac:dyDescent="0.25">
      <c r="A54" s="24"/>
      <c r="B54" s="24"/>
      <c r="C54" s="24"/>
      <c r="D54" s="24"/>
      <c r="E54" s="24"/>
      <c r="F54" s="24"/>
      <c r="G54" s="24"/>
      <c r="H54" s="24"/>
      <c r="I54" s="24"/>
      <c r="J54" s="24"/>
    </row>
    <row r="55" spans="1:10" x14ac:dyDescent="0.25">
      <c r="A55" s="93" t="s">
        <v>44</v>
      </c>
      <c r="B55" s="93"/>
      <c r="C55" s="93"/>
      <c r="D55" s="93"/>
      <c r="E55" s="93"/>
      <c r="F55" s="93"/>
      <c r="G55" s="93"/>
      <c r="H55" s="93"/>
      <c r="I55" s="93"/>
      <c r="J55" s="93"/>
    </row>
    <row r="56" spans="1:10" x14ac:dyDescent="0.25">
      <c r="G56" s="94"/>
      <c r="H56" s="94"/>
      <c r="I56" s="94"/>
      <c r="J56" s="94"/>
    </row>
    <row r="57" spans="1:10" x14ac:dyDescent="0.25">
      <c r="A57" s="25" t="s">
        <v>52</v>
      </c>
      <c r="B57" s="29">
        <f>+SUM(Tabla13245[Financiera
(D)])</f>
        <v>5969293332</v>
      </c>
      <c r="G57" s="76"/>
      <c r="H57" s="76"/>
      <c r="I57" s="76"/>
      <c r="J57" s="76"/>
    </row>
    <row r="58" spans="1:10" x14ac:dyDescent="0.25">
      <c r="A58" s="25" t="s">
        <v>53</v>
      </c>
      <c r="B58" s="29">
        <f>+SUM(Tabla13245[Financiera
(B)])</f>
        <v>6291082358.7900009</v>
      </c>
      <c r="G58" s="76"/>
      <c r="H58" s="76"/>
      <c r="I58" s="76"/>
      <c r="J58" s="76"/>
    </row>
    <row r="59" spans="1:10" x14ac:dyDescent="0.25">
      <c r="A59" s="25" t="s">
        <v>54</v>
      </c>
      <c r="B59" s="29">
        <f>+SUM(Tabla13245[Financiera 
 (F)])</f>
        <v>3962777175.5</v>
      </c>
    </row>
  </sheetData>
  <mergeCells count="63">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3:J33"/>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58:J58"/>
    <mergeCell ref="A34:J34"/>
    <mergeCell ref="A51:J51"/>
    <mergeCell ref="A52:J52"/>
    <mergeCell ref="A53:J53"/>
    <mergeCell ref="A55:J55"/>
    <mergeCell ref="G56:J56"/>
    <mergeCell ref="G57:J57"/>
    <mergeCell ref="B35:J35"/>
    <mergeCell ref="B36:J36"/>
    <mergeCell ref="B38:J38"/>
    <mergeCell ref="B39:J39"/>
    <mergeCell ref="B40:J40"/>
    <mergeCell ref="B37:J37"/>
    <mergeCell ref="B42:J42"/>
    <mergeCell ref="B48:J48"/>
    <mergeCell ref="B41:J41"/>
    <mergeCell ref="B47:J47"/>
    <mergeCell ref="B45:J45"/>
    <mergeCell ref="B50:J50"/>
    <mergeCell ref="B49:J49"/>
    <mergeCell ref="B43:J43"/>
    <mergeCell ref="B44:J44"/>
    <mergeCell ref="B46:J46"/>
  </mergeCells>
  <dataValidations count="15">
    <dataValidation allowBlank="1" showInputMessage="1" showErrorMessage="1" prompt="Monto presupuestado para el producto" sqref="B57:B58 F28:F32 D28:D32" xr:uid="{00000000-0002-0000-0300-000000000000}"/>
    <dataValidation allowBlank="1" showInputMessage="1" showErrorMessage="1" prompt="¿En qué consiste el programa?" sqref="B19:J19" xr:uid="{00000000-0002-0000-0300-000001000000}"/>
    <dataValidation allowBlank="1" showInputMessage="1" showErrorMessage="1" prompt="Presupuesto del programa" sqref="A25:C25 F25" xr:uid="{00000000-0002-0000-0300-000002000000}"/>
    <dataValidation allowBlank="1" showInputMessage="1" showErrorMessage="1" prompt="Oportunidades de mejora identificadas" sqref="A53:J54" xr:uid="{00000000-0002-0000-0300-000003000000}"/>
    <dataValidation allowBlank="1" showInputMessage="1" showErrorMessage="1" prompt="De existir desvío, explicar razones." sqref="C47:J50 C37:J44 B39:B44 B46:B50" xr:uid="{00000000-0002-0000-0300-000004000000}"/>
    <dataValidation allowBlank="1" showInputMessage="1" showErrorMessage="1" prompt="¿En qué consiste el producto? su objetivo" sqref="C36:J36" xr:uid="{00000000-0002-0000-0300-000005000000}"/>
    <dataValidation allowBlank="1" showInputMessage="1" showErrorMessage="1" prompt="Nombre del producto" sqref="B35:B36" xr:uid="{00000000-0002-0000-0300-000006000000}"/>
    <dataValidation allowBlank="1" showInputMessage="1" showErrorMessage="1" prompt="¿A quién va dirigido el programa?, ¿qué característica tiene esta población que requiere ser beneficiada?" sqref="B20:J20" xr:uid="{00000000-0002-0000-0300-000007000000}"/>
    <dataValidation allowBlank="1" showInputMessage="1" prompt="Nombre del capítulo" sqref="B8:J10" xr:uid="{00000000-0002-0000-0300-000008000000}"/>
    <dataValidation allowBlank="1" sqref="A8" xr:uid="{00000000-0002-0000-0300-000009000000}"/>
    <dataValidation allowBlank="1" showInputMessage="1" showErrorMessage="1" prompt="Monto ejecutado en el trimestre" sqref="H28:H32" xr:uid="{00000000-0002-0000-0300-00000A000000}"/>
    <dataValidation allowBlank="1" showInputMessage="1" showErrorMessage="1" prompt="Meta alcanzada en el trimestre" sqref="G28:G32" xr:uid="{00000000-0002-0000-0300-00000B000000}"/>
    <dataValidation allowBlank="1" showInputMessage="1" showErrorMessage="1" prompt="Meta anual del indicador" sqref="E28:E32 C28:C32" xr:uid="{00000000-0002-0000-0300-00000C000000}"/>
    <dataValidation allowBlank="1" showInputMessage="1" showErrorMessage="1" prompt="Nombre del indicador" sqref="B28:B32" xr:uid="{00000000-0002-0000-0300-00000D000000}"/>
    <dataValidation allowBlank="1" showInputMessage="1" showErrorMessage="1" prompt="Nombre de cada producto" sqref="A28:A32 B39:B40 B47:B48 B43:B44" xr:uid="{00000000-0002-0000-0300-00000E000000}"/>
  </dataValidations>
  <pageMargins left="0.7" right="0.7" top="0.75" bottom="0.75" header="0.3" footer="0.3"/>
  <pageSetup scale="62" orientation="portrait" r:id="rId1"/>
  <ignoredErrors>
    <ignoredError sqref="I29:J30 B57:B59 I32:J32 J31" unlockedFormula="1"/>
    <ignoredError sqref="I31" calculatedColumn="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0"/>
  <sheetViews>
    <sheetView view="pageBreakPreview" zoomScale="120" zoomScaleNormal="100" zoomScaleSheetLayoutView="120" workbookViewId="0">
      <selection activeCell="B3" sqref="B3:J3"/>
    </sheetView>
  </sheetViews>
  <sheetFormatPr baseColWidth="10" defaultColWidth="11.42578125" defaultRowHeight="15" x14ac:dyDescent="0.25"/>
  <cols>
    <col min="1" max="1" width="23" style="8" customWidth="1"/>
    <col min="2" max="2" width="19.85546875" style="8" bestFit="1" customWidth="1"/>
    <col min="3" max="10" width="12.5703125" style="8" customWidth="1"/>
    <col min="11" max="11" width="17.42578125" style="8" customWidth="1"/>
  </cols>
  <sheetData>
    <row r="1" spans="1:11" ht="21.75" thickBot="1" x14ac:dyDescent="0.3">
      <c r="A1" s="19"/>
      <c r="B1" s="117" t="s">
        <v>55</v>
      </c>
      <c r="C1" s="118"/>
      <c r="D1" s="118"/>
      <c r="E1" s="118"/>
      <c r="F1" s="118"/>
      <c r="G1" s="118"/>
      <c r="H1" s="118"/>
      <c r="I1" s="118"/>
      <c r="J1" s="119"/>
      <c r="K1" s="1"/>
    </row>
    <row r="2" spans="1:11" ht="21.75" thickBot="1" x14ac:dyDescent="0.3">
      <c r="A2" s="20"/>
      <c r="B2" s="120" t="s">
        <v>0</v>
      </c>
      <c r="C2" s="121"/>
      <c r="D2" s="120" t="s">
        <v>1</v>
      </c>
      <c r="E2" s="121"/>
      <c r="F2" s="121"/>
      <c r="G2" s="121"/>
      <c r="H2" s="122"/>
      <c r="I2" s="2" t="s">
        <v>2</v>
      </c>
      <c r="J2" s="3" t="s">
        <v>3</v>
      </c>
      <c r="K2" s="1"/>
    </row>
    <row r="3" spans="1:11" ht="36.75" thickBot="1" x14ac:dyDescent="0.3">
      <c r="A3" s="21"/>
      <c r="B3" s="123" t="s">
        <v>4</v>
      </c>
      <c r="C3" s="124"/>
      <c r="D3" s="123"/>
      <c r="E3" s="124"/>
      <c r="F3" s="124"/>
      <c r="G3" s="124"/>
      <c r="H3" s="125"/>
      <c r="I3" s="4" t="s">
        <v>214</v>
      </c>
      <c r="J3" s="5"/>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84" t="s">
        <v>5</v>
      </c>
      <c r="B6" s="85"/>
      <c r="C6" s="85"/>
      <c r="D6" s="85"/>
      <c r="E6" s="85"/>
      <c r="F6" s="85"/>
      <c r="G6" s="85"/>
      <c r="H6" s="85"/>
      <c r="I6" s="85"/>
      <c r="J6" s="86"/>
      <c r="K6" s="1"/>
    </row>
    <row r="7" spans="1:11" ht="15.75" x14ac:dyDescent="0.25">
      <c r="A7" s="77" t="s">
        <v>6</v>
      </c>
      <c r="B7" s="78"/>
      <c r="C7" s="78"/>
      <c r="D7" s="78"/>
      <c r="E7" s="78"/>
      <c r="F7" s="78"/>
      <c r="G7" s="78"/>
      <c r="H7" s="78"/>
      <c r="I7" s="78"/>
      <c r="J7" s="79"/>
      <c r="K7" s="1"/>
    </row>
    <row r="8" spans="1:11" x14ac:dyDescent="0.25">
      <c r="A8" s="6" t="s">
        <v>7</v>
      </c>
      <c r="B8" s="114" t="s">
        <v>56</v>
      </c>
      <c r="C8" s="115"/>
      <c r="D8" s="115"/>
      <c r="E8" s="115"/>
      <c r="F8" s="115"/>
      <c r="G8" s="115"/>
      <c r="H8" s="115"/>
      <c r="I8" s="115"/>
      <c r="J8" s="116"/>
      <c r="K8" s="1"/>
    </row>
    <row r="9" spans="1:11" x14ac:dyDescent="0.25">
      <c r="A9" s="22" t="s">
        <v>37</v>
      </c>
      <c r="B9" s="114" t="s">
        <v>62</v>
      </c>
      <c r="C9" s="115"/>
      <c r="D9" s="115"/>
      <c r="E9" s="115"/>
      <c r="F9" s="115"/>
      <c r="G9" s="115"/>
      <c r="H9" s="115"/>
      <c r="I9" s="115"/>
      <c r="J9" s="116"/>
      <c r="K9" s="1"/>
    </row>
    <row r="10" spans="1:11" x14ac:dyDescent="0.25">
      <c r="A10" s="22" t="s">
        <v>38</v>
      </c>
      <c r="B10" s="114" t="s">
        <v>57</v>
      </c>
      <c r="C10" s="115"/>
      <c r="D10" s="115"/>
      <c r="E10" s="115"/>
      <c r="F10" s="115"/>
      <c r="G10" s="115"/>
      <c r="H10" s="115"/>
      <c r="I10" s="115"/>
      <c r="J10" s="116"/>
      <c r="K10" s="1"/>
    </row>
    <row r="11" spans="1:11" ht="52.5" customHeight="1" x14ac:dyDescent="0.25">
      <c r="A11" s="6" t="s">
        <v>8</v>
      </c>
      <c r="B11" s="110" t="s">
        <v>58</v>
      </c>
      <c r="C11" s="111"/>
      <c r="D11" s="111"/>
      <c r="E11" s="111"/>
      <c r="F11" s="111"/>
      <c r="G11" s="111"/>
      <c r="H11" s="111"/>
      <c r="I11" s="111"/>
      <c r="J11" s="112"/>
    </row>
    <row r="12" spans="1:11" ht="42.75" customHeight="1" x14ac:dyDescent="0.25">
      <c r="A12" s="6" t="s">
        <v>9</v>
      </c>
      <c r="B12" s="110" t="s">
        <v>59</v>
      </c>
      <c r="C12" s="111"/>
      <c r="D12" s="111"/>
      <c r="E12" s="111"/>
      <c r="F12" s="111"/>
      <c r="G12" s="111"/>
      <c r="H12" s="111"/>
      <c r="I12" s="111"/>
      <c r="J12" s="112"/>
    </row>
    <row r="13" spans="1:11" ht="15.75" x14ac:dyDescent="0.25">
      <c r="A13" s="84" t="s">
        <v>10</v>
      </c>
      <c r="B13" s="85"/>
      <c r="C13" s="85"/>
      <c r="D13" s="85"/>
      <c r="E13" s="85"/>
      <c r="F13" s="85"/>
      <c r="G13" s="85"/>
      <c r="H13" s="85"/>
      <c r="I13" s="85"/>
      <c r="J13" s="86"/>
    </row>
    <row r="14" spans="1:11" x14ac:dyDescent="0.25">
      <c r="A14" s="6" t="s">
        <v>11</v>
      </c>
      <c r="B14" s="23">
        <v>2</v>
      </c>
      <c r="C14" s="113" t="s">
        <v>60</v>
      </c>
      <c r="D14" s="113"/>
      <c r="E14" s="113"/>
      <c r="F14" s="113"/>
      <c r="G14" s="113"/>
      <c r="H14" s="113"/>
      <c r="I14" s="113"/>
      <c r="J14" s="113"/>
    </row>
    <row r="15" spans="1:11" x14ac:dyDescent="0.25">
      <c r="A15" s="6" t="s">
        <v>12</v>
      </c>
      <c r="B15" s="9">
        <v>2.1</v>
      </c>
      <c r="C15" s="113" t="s">
        <v>61</v>
      </c>
      <c r="D15" s="113"/>
      <c r="E15" s="113"/>
      <c r="F15" s="113"/>
      <c r="G15" s="113"/>
      <c r="H15" s="113"/>
      <c r="I15" s="113"/>
      <c r="J15" s="113"/>
    </row>
    <row r="16" spans="1:11" ht="41.25" customHeight="1" x14ac:dyDescent="0.25">
      <c r="A16" s="6" t="s">
        <v>13</v>
      </c>
      <c r="B16" s="10" t="s">
        <v>71</v>
      </c>
      <c r="C16" s="113" t="s">
        <v>87</v>
      </c>
      <c r="D16" s="113"/>
      <c r="E16" s="113"/>
      <c r="F16" s="113"/>
      <c r="G16" s="113"/>
      <c r="H16" s="113"/>
      <c r="I16" s="113"/>
      <c r="J16" s="113"/>
    </row>
    <row r="17" spans="1:11" ht="15.75" x14ac:dyDescent="0.25">
      <c r="A17" s="84" t="s">
        <v>14</v>
      </c>
      <c r="B17" s="85"/>
      <c r="C17" s="85"/>
      <c r="D17" s="85"/>
      <c r="E17" s="85"/>
      <c r="F17" s="85"/>
      <c r="G17" s="85"/>
      <c r="H17" s="85"/>
      <c r="I17" s="85"/>
      <c r="J17" s="86"/>
    </row>
    <row r="18" spans="1:11" ht="29.25" customHeight="1" x14ac:dyDescent="0.25">
      <c r="A18" s="6" t="s">
        <v>15</v>
      </c>
      <c r="B18" s="80" t="s">
        <v>97</v>
      </c>
      <c r="C18" s="80"/>
      <c r="D18" s="80"/>
      <c r="E18" s="80"/>
      <c r="F18" s="80"/>
      <c r="G18" s="80"/>
      <c r="H18" s="80"/>
      <c r="I18" s="80"/>
      <c r="J18" s="81"/>
    </row>
    <row r="19" spans="1:11" ht="77.25" customHeight="1" x14ac:dyDescent="0.25">
      <c r="A19" s="11" t="s">
        <v>16</v>
      </c>
      <c r="B19" s="82" t="s">
        <v>140</v>
      </c>
      <c r="C19" s="82"/>
      <c r="D19" s="82"/>
      <c r="E19" s="82"/>
      <c r="F19" s="82"/>
      <c r="G19" s="82"/>
      <c r="H19" s="82"/>
      <c r="I19" s="82"/>
      <c r="J19" s="83"/>
    </row>
    <row r="20" spans="1:11" x14ac:dyDescent="0.25">
      <c r="A20" s="11" t="s">
        <v>17</v>
      </c>
      <c r="B20" s="82" t="s">
        <v>99</v>
      </c>
      <c r="C20" s="82"/>
      <c r="D20" s="82"/>
      <c r="E20" s="82"/>
      <c r="F20" s="82"/>
      <c r="G20" s="82"/>
      <c r="H20" s="82"/>
      <c r="I20" s="82"/>
      <c r="J20" s="83"/>
    </row>
    <row r="21" spans="1:11" x14ac:dyDescent="0.25">
      <c r="A21" s="11" t="s">
        <v>39</v>
      </c>
      <c r="B21" s="82" t="s">
        <v>98</v>
      </c>
      <c r="C21" s="82"/>
      <c r="D21" s="82"/>
      <c r="E21" s="82"/>
      <c r="F21" s="82"/>
      <c r="G21" s="82"/>
      <c r="H21" s="82"/>
      <c r="I21" s="82"/>
      <c r="J21" s="83"/>
      <c r="K21" s="1"/>
    </row>
    <row r="22" spans="1:11" ht="15.75" x14ac:dyDescent="0.25">
      <c r="A22" s="84" t="s">
        <v>18</v>
      </c>
      <c r="B22" s="85"/>
      <c r="C22" s="85"/>
      <c r="D22" s="85"/>
      <c r="E22" s="85"/>
      <c r="F22" s="85"/>
      <c r="G22" s="85"/>
      <c r="H22" s="85"/>
      <c r="I22" s="85"/>
      <c r="J22" s="86"/>
    </row>
    <row r="23" spans="1:11" ht="15.75" x14ac:dyDescent="0.25">
      <c r="A23" s="77" t="s">
        <v>19</v>
      </c>
      <c r="B23" s="78"/>
      <c r="C23" s="78"/>
      <c r="D23" s="78"/>
      <c r="E23" s="78"/>
      <c r="F23" s="78"/>
      <c r="G23" s="78"/>
      <c r="H23" s="78"/>
      <c r="I23" s="78"/>
      <c r="J23" s="79"/>
      <c r="K23" s="1"/>
    </row>
    <row r="24" spans="1:11" ht="15" customHeight="1" x14ac:dyDescent="0.25">
      <c r="A24" s="95" t="s">
        <v>20</v>
      </c>
      <c r="B24" s="96"/>
      <c r="C24" s="97" t="s">
        <v>21</v>
      </c>
      <c r="D24" s="98"/>
      <c r="E24" s="98"/>
      <c r="F24" s="98" t="s">
        <v>22</v>
      </c>
      <c r="G24" s="98"/>
      <c r="H24" s="96"/>
      <c r="I24" s="97" t="s">
        <v>23</v>
      </c>
      <c r="J24" s="99"/>
    </row>
    <row r="25" spans="1:11" x14ac:dyDescent="0.25">
      <c r="A25" s="100">
        <v>9740875154</v>
      </c>
      <c r="B25" s="101"/>
      <c r="C25" s="102">
        <v>8691042302.6299992</v>
      </c>
      <c r="D25" s="103"/>
      <c r="E25" s="104"/>
      <c r="F25" s="102">
        <v>2914678184.6300001</v>
      </c>
      <c r="G25" s="103"/>
      <c r="H25" s="104"/>
      <c r="I25" s="105">
        <f>+F25/A25</f>
        <v>0.29922138807344373</v>
      </c>
      <c r="J25" s="106"/>
    </row>
    <row r="26" spans="1:11" ht="15.75" x14ac:dyDescent="0.25">
      <c r="A26" s="77" t="s">
        <v>24</v>
      </c>
      <c r="B26" s="78"/>
      <c r="C26" s="78"/>
      <c r="D26" s="78"/>
      <c r="E26" s="78"/>
      <c r="F26" s="78"/>
      <c r="G26" s="78"/>
      <c r="H26" s="78"/>
      <c r="I26" s="78"/>
      <c r="J26" s="79"/>
      <c r="K26" s="1"/>
    </row>
    <row r="27" spans="1:11" ht="15.75" thickBot="1" x14ac:dyDescent="0.3">
      <c r="A27" s="7"/>
      <c r="B27"/>
      <c r="C27" s="107" t="s">
        <v>25</v>
      </c>
      <c r="D27" s="108"/>
      <c r="E27" s="107" t="s">
        <v>45</v>
      </c>
      <c r="F27" s="108"/>
      <c r="G27" s="107" t="s">
        <v>40</v>
      </c>
      <c r="H27" s="107"/>
      <c r="I27" s="107" t="s">
        <v>26</v>
      </c>
      <c r="J27" s="109"/>
    </row>
    <row r="28" spans="1:11" ht="39" thickBot="1" x14ac:dyDescent="0.3">
      <c r="A28" s="12" t="s">
        <v>27</v>
      </c>
      <c r="B28" s="13" t="s">
        <v>28</v>
      </c>
      <c r="C28" s="13" t="s">
        <v>41</v>
      </c>
      <c r="D28" s="13" t="s">
        <v>42</v>
      </c>
      <c r="E28" s="13" t="s">
        <v>46</v>
      </c>
      <c r="F28" s="13" t="s">
        <v>47</v>
      </c>
      <c r="G28" s="13" t="s">
        <v>48</v>
      </c>
      <c r="H28" s="13" t="s">
        <v>49</v>
      </c>
      <c r="I28" s="13" t="s">
        <v>50</v>
      </c>
      <c r="J28" s="14" t="s">
        <v>51</v>
      </c>
      <c r="K28" s="73" t="s">
        <v>189</v>
      </c>
    </row>
    <row r="29" spans="1:11" ht="52.7" customHeight="1" thickBot="1" x14ac:dyDescent="0.3">
      <c r="A29" s="26" t="s">
        <v>100</v>
      </c>
      <c r="B29" s="28" t="s">
        <v>142</v>
      </c>
      <c r="C29" s="15">
        <v>42</v>
      </c>
      <c r="D29" s="28">
        <v>2493804833.3099999</v>
      </c>
      <c r="E29" s="15">
        <v>42</v>
      </c>
      <c r="F29" s="28">
        <v>2054696142</v>
      </c>
      <c r="G29" s="31" t="s">
        <v>184</v>
      </c>
      <c r="H29" s="28">
        <v>1018759114.51</v>
      </c>
      <c r="I29" s="16" t="s">
        <v>184</v>
      </c>
      <c r="J29" s="17">
        <f>IF(H29&gt;0,H29/D29,0)</f>
        <v>0.40851597562982189</v>
      </c>
      <c r="K29" s="74" t="s">
        <v>193</v>
      </c>
    </row>
    <row r="30" spans="1:11" ht="48.75" thickBot="1" x14ac:dyDescent="0.3">
      <c r="A30" s="26" t="s">
        <v>101</v>
      </c>
      <c r="B30" s="28" t="s">
        <v>142</v>
      </c>
      <c r="C30" s="15">
        <v>448</v>
      </c>
      <c r="D30" s="28">
        <v>3128478012.8000002</v>
      </c>
      <c r="E30" s="15">
        <v>448</v>
      </c>
      <c r="F30" s="28">
        <v>2365418937</v>
      </c>
      <c r="G30" s="31" t="s">
        <v>184</v>
      </c>
      <c r="H30" s="28">
        <v>1109662074.9400001</v>
      </c>
      <c r="I30" s="16" t="s">
        <v>184</v>
      </c>
      <c r="J30" s="17">
        <f t="shared" ref="J30:J32" si="0">IF(H30&gt;0,H30/D30,0)</f>
        <v>0.35469709884483036</v>
      </c>
      <c r="K30" s="74" t="s">
        <v>193</v>
      </c>
    </row>
    <row r="31" spans="1:11" ht="48.75" thickBot="1" x14ac:dyDescent="0.3">
      <c r="A31" s="26" t="s">
        <v>102</v>
      </c>
      <c r="B31" s="28" t="s">
        <v>142</v>
      </c>
      <c r="C31" s="15">
        <v>437</v>
      </c>
      <c r="D31" s="28">
        <v>1396386454.04</v>
      </c>
      <c r="E31" s="15">
        <v>437</v>
      </c>
      <c r="F31" s="28">
        <v>1229146265</v>
      </c>
      <c r="G31" s="31" t="s">
        <v>184</v>
      </c>
      <c r="H31" s="28">
        <v>492803804</v>
      </c>
      <c r="I31" s="16" t="s">
        <v>184</v>
      </c>
      <c r="J31" s="17">
        <f t="shared" si="0"/>
        <v>0.35291362400016768</v>
      </c>
      <c r="K31" s="74" t="s">
        <v>193</v>
      </c>
    </row>
    <row r="32" spans="1:11" ht="48.75" thickBot="1" x14ac:dyDescent="0.3">
      <c r="A32" s="26" t="s">
        <v>103</v>
      </c>
      <c r="B32" s="15" t="s">
        <v>141</v>
      </c>
      <c r="C32" s="15">
        <v>26</v>
      </c>
      <c r="D32" s="28">
        <v>897349431.42999995</v>
      </c>
      <c r="E32" s="15">
        <v>26</v>
      </c>
      <c r="F32" s="28">
        <v>885237271</v>
      </c>
      <c r="G32" s="31" t="s">
        <v>184</v>
      </c>
      <c r="H32" s="28">
        <v>242727855.63999999</v>
      </c>
      <c r="I32" s="16" t="s">
        <v>184</v>
      </c>
      <c r="J32" s="17">
        <f t="shared" si="0"/>
        <v>0.27049424353364021</v>
      </c>
      <c r="K32" s="74" t="s">
        <v>193</v>
      </c>
    </row>
    <row r="33" spans="1:11" x14ac:dyDescent="0.25">
      <c r="A33" s="32"/>
      <c r="B33" s="33"/>
      <c r="C33" s="34"/>
      <c r="D33" s="35"/>
      <c r="E33" s="34"/>
      <c r="F33" s="35"/>
      <c r="G33" s="36"/>
      <c r="H33" s="35"/>
      <c r="I33" s="37"/>
      <c r="J33" s="38"/>
    </row>
    <row r="34" spans="1:11" ht="15.75" x14ac:dyDescent="0.25">
      <c r="A34" s="84" t="s">
        <v>29</v>
      </c>
      <c r="B34" s="85"/>
      <c r="C34" s="85"/>
      <c r="D34" s="85"/>
      <c r="E34" s="85"/>
      <c r="F34" s="85"/>
      <c r="G34" s="85"/>
      <c r="H34" s="85"/>
      <c r="I34" s="85"/>
      <c r="J34" s="86"/>
    </row>
    <row r="35" spans="1:11" ht="15.75" x14ac:dyDescent="0.25">
      <c r="A35" s="77" t="s">
        <v>30</v>
      </c>
      <c r="B35" s="78"/>
      <c r="C35" s="78"/>
      <c r="D35" s="78"/>
      <c r="E35" s="78"/>
      <c r="F35" s="78"/>
      <c r="G35" s="78"/>
      <c r="H35" s="78"/>
      <c r="I35" s="78"/>
      <c r="J35" s="79"/>
    </row>
    <row r="36" spans="1:11" x14ac:dyDescent="0.25">
      <c r="A36" s="18" t="s">
        <v>31</v>
      </c>
      <c r="B36" s="135" t="s">
        <v>143</v>
      </c>
      <c r="C36" s="135"/>
      <c r="D36" s="135"/>
      <c r="E36" s="135"/>
      <c r="F36" s="135"/>
      <c r="G36" s="135"/>
      <c r="H36" s="135"/>
      <c r="I36" s="135"/>
      <c r="J36" s="136"/>
    </row>
    <row r="37" spans="1:11" ht="30" x14ac:dyDescent="0.25">
      <c r="A37" s="18" t="s">
        <v>32</v>
      </c>
      <c r="B37" s="135" t="s">
        <v>147</v>
      </c>
      <c r="C37" s="135"/>
      <c r="D37" s="135"/>
      <c r="E37" s="135"/>
      <c r="F37" s="135"/>
      <c r="G37" s="135"/>
      <c r="H37" s="135"/>
      <c r="I37" s="135"/>
      <c r="J37" s="136"/>
    </row>
    <row r="38" spans="1:11" x14ac:dyDescent="0.25">
      <c r="A38" s="18" t="s">
        <v>33</v>
      </c>
      <c r="B38" s="135" t="s">
        <v>161</v>
      </c>
      <c r="C38" s="135"/>
      <c r="D38" s="135"/>
      <c r="E38" s="135"/>
      <c r="F38" s="135"/>
      <c r="G38" s="135"/>
      <c r="H38" s="135"/>
      <c r="I38" s="135"/>
      <c r="J38" s="136"/>
      <c r="K38" s="1"/>
    </row>
    <row r="39" spans="1:11" ht="63" customHeight="1" x14ac:dyDescent="0.25">
      <c r="A39" s="18" t="s">
        <v>34</v>
      </c>
      <c r="B39" s="80" t="s">
        <v>210</v>
      </c>
      <c r="C39" s="80"/>
      <c r="D39" s="80"/>
      <c r="E39" s="80"/>
      <c r="F39" s="80"/>
      <c r="G39" s="80"/>
      <c r="H39" s="80"/>
      <c r="I39" s="80"/>
      <c r="J39" s="81"/>
    </row>
    <row r="40" spans="1:11" x14ac:dyDescent="0.25">
      <c r="A40" s="18" t="s">
        <v>31</v>
      </c>
      <c r="B40" s="135" t="s">
        <v>144</v>
      </c>
      <c r="C40" s="135"/>
      <c r="D40" s="135"/>
      <c r="E40" s="135"/>
      <c r="F40" s="135"/>
      <c r="G40" s="135"/>
      <c r="H40" s="135"/>
      <c r="I40" s="135"/>
      <c r="J40" s="136"/>
    </row>
    <row r="41" spans="1:11" ht="27.75" customHeight="1" x14ac:dyDescent="0.25">
      <c r="A41" s="18" t="s">
        <v>32</v>
      </c>
      <c r="B41" s="135" t="s">
        <v>147</v>
      </c>
      <c r="C41" s="135"/>
      <c r="D41" s="135"/>
      <c r="E41" s="135"/>
      <c r="F41" s="135"/>
      <c r="G41" s="135"/>
      <c r="H41" s="135"/>
      <c r="I41" s="135"/>
      <c r="J41" s="136"/>
    </row>
    <row r="42" spans="1:11" ht="27.75" customHeight="1" x14ac:dyDescent="0.25">
      <c r="A42" s="18" t="s">
        <v>33</v>
      </c>
      <c r="B42" s="135" t="s">
        <v>161</v>
      </c>
      <c r="C42" s="135"/>
      <c r="D42" s="135"/>
      <c r="E42" s="135"/>
      <c r="F42" s="135"/>
      <c r="G42" s="135"/>
      <c r="H42" s="135"/>
      <c r="I42" s="135"/>
      <c r="J42" s="136"/>
    </row>
    <row r="43" spans="1:11" ht="63.75" customHeight="1" x14ac:dyDescent="0.25">
      <c r="A43" s="18" t="s">
        <v>34</v>
      </c>
      <c r="B43" s="80" t="s">
        <v>211</v>
      </c>
      <c r="C43" s="80"/>
      <c r="D43" s="80"/>
      <c r="E43" s="80"/>
      <c r="F43" s="80"/>
      <c r="G43" s="80"/>
      <c r="H43" s="80"/>
      <c r="I43" s="80"/>
      <c r="J43" s="81"/>
    </row>
    <row r="44" spans="1:11" x14ac:dyDescent="0.25">
      <c r="A44" s="18" t="s">
        <v>31</v>
      </c>
      <c r="B44" s="135" t="s">
        <v>145</v>
      </c>
      <c r="C44" s="135"/>
      <c r="D44" s="135"/>
      <c r="E44" s="135"/>
      <c r="F44" s="135"/>
      <c r="G44" s="135"/>
      <c r="H44" s="135"/>
      <c r="I44" s="135"/>
      <c r="J44" s="136"/>
    </row>
    <row r="45" spans="1:11" ht="27.75" customHeight="1" x14ac:dyDescent="0.25">
      <c r="A45" s="18" t="s">
        <v>32</v>
      </c>
      <c r="B45" s="135" t="s">
        <v>147</v>
      </c>
      <c r="C45" s="135"/>
      <c r="D45" s="135"/>
      <c r="E45" s="135"/>
      <c r="F45" s="135"/>
      <c r="G45" s="135"/>
      <c r="H45" s="135"/>
      <c r="I45" s="135"/>
      <c r="J45" s="136"/>
    </row>
    <row r="46" spans="1:11" ht="27.75" customHeight="1" x14ac:dyDescent="0.25">
      <c r="A46" s="18" t="s">
        <v>33</v>
      </c>
      <c r="B46" s="135" t="s">
        <v>161</v>
      </c>
      <c r="C46" s="135"/>
      <c r="D46" s="135"/>
      <c r="E46" s="135"/>
      <c r="F46" s="135"/>
      <c r="G46" s="135"/>
      <c r="H46" s="135"/>
      <c r="I46" s="135"/>
      <c r="J46" s="136"/>
    </row>
    <row r="47" spans="1:11" ht="69.75" customHeight="1" x14ac:dyDescent="0.25">
      <c r="A47" s="18" t="s">
        <v>34</v>
      </c>
      <c r="B47" s="80" t="s">
        <v>212</v>
      </c>
      <c r="C47" s="80"/>
      <c r="D47" s="80"/>
      <c r="E47" s="80"/>
      <c r="F47" s="80"/>
      <c r="G47" s="80"/>
      <c r="H47" s="80"/>
      <c r="I47" s="80"/>
      <c r="J47" s="81"/>
    </row>
    <row r="48" spans="1:11" x14ac:dyDescent="0.25">
      <c r="A48" s="18" t="s">
        <v>31</v>
      </c>
      <c r="B48" s="135" t="s">
        <v>146</v>
      </c>
      <c r="C48" s="135"/>
      <c r="D48" s="135"/>
      <c r="E48" s="135"/>
      <c r="F48" s="135"/>
      <c r="G48" s="135"/>
      <c r="H48" s="135"/>
      <c r="I48" s="135"/>
      <c r="J48" s="136"/>
    </row>
    <row r="49" spans="1:10" ht="27.75" customHeight="1" x14ac:dyDescent="0.25">
      <c r="A49" s="18" t="s">
        <v>32</v>
      </c>
      <c r="B49" s="135" t="s">
        <v>147</v>
      </c>
      <c r="C49" s="135"/>
      <c r="D49" s="135"/>
      <c r="E49" s="135"/>
      <c r="F49" s="135"/>
      <c r="G49" s="135"/>
      <c r="H49" s="135"/>
      <c r="I49" s="135"/>
      <c r="J49" s="136"/>
    </row>
    <row r="50" spans="1:10" ht="27.75" customHeight="1" x14ac:dyDescent="0.25">
      <c r="A50" s="18" t="s">
        <v>33</v>
      </c>
      <c r="B50" s="135" t="s">
        <v>161</v>
      </c>
      <c r="C50" s="135"/>
      <c r="D50" s="135"/>
      <c r="E50" s="135"/>
      <c r="F50" s="135"/>
      <c r="G50" s="135"/>
      <c r="H50" s="135"/>
      <c r="I50" s="135"/>
      <c r="J50" s="136"/>
    </row>
    <row r="51" spans="1:10" ht="64.5" customHeight="1" x14ac:dyDescent="0.25">
      <c r="A51" s="18" t="s">
        <v>34</v>
      </c>
      <c r="B51" s="80" t="s">
        <v>213</v>
      </c>
      <c r="C51" s="80"/>
      <c r="D51" s="80"/>
      <c r="E51" s="80"/>
      <c r="F51" s="80"/>
      <c r="G51" s="80"/>
      <c r="H51" s="80"/>
      <c r="I51" s="80"/>
      <c r="J51" s="81"/>
    </row>
    <row r="52" spans="1:10" ht="27.75" customHeight="1" x14ac:dyDescent="0.25">
      <c r="A52" s="84" t="s">
        <v>35</v>
      </c>
      <c r="B52" s="85"/>
      <c r="C52" s="85"/>
      <c r="D52" s="85"/>
      <c r="E52" s="85"/>
      <c r="F52" s="85"/>
      <c r="G52" s="85"/>
      <c r="H52" s="85"/>
      <c r="I52" s="85"/>
      <c r="J52" s="86"/>
    </row>
    <row r="53" spans="1:10" ht="30.75" customHeight="1" x14ac:dyDescent="0.25">
      <c r="A53" s="87" t="s">
        <v>36</v>
      </c>
      <c r="B53" s="88"/>
      <c r="C53" s="88"/>
      <c r="D53" s="88"/>
      <c r="E53" s="88"/>
      <c r="F53" s="88"/>
      <c r="G53" s="88"/>
      <c r="H53" s="88"/>
      <c r="I53" s="88"/>
      <c r="J53" s="89"/>
    </row>
    <row r="54" spans="1:10" x14ac:dyDescent="0.25">
      <c r="A54" s="90" t="s">
        <v>43</v>
      </c>
      <c r="B54" s="91"/>
      <c r="C54" s="91"/>
      <c r="D54" s="91"/>
      <c r="E54" s="91"/>
      <c r="F54" s="91"/>
      <c r="G54" s="91"/>
      <c r="H54" s="91"/>
      <c r="I54" s="91"/>
      <c r="J54" s="92"/>
    </row>
    <row r="55" spans="1:10" x14ac:dyDescent="0.25">
      <c r="A55" s="24"/>
      <c r="B55" s="24"/>
      <c r="C55" s="24"/>
      <c r="D55" s="24"/>
      <c r="E55" s="24"/>
      <c r="F55" s="24"/>
      <c r="G55" s="24"/>
      <c r="H55" s="24"/>
      <c r="I55" s="24"/>
      <c r="J55" s="24"/>
    </row>
    <row r="56" spans="1:10" x14ac:dyDescent="0.25">
      <c r="A56" s="93" t="s">
        <v>44</v>
      </c>
      <c r="B56" s="93"/>
      <c r="C56" s="93"/>
      <c r="D56" s="93"/>
      <c r="E56" s="93"/>
      <c r="F56" s="93"/>
      <c r="G56" s="93"/>
      <c r="H56" s="93"/>
      <c r="I56" s="93"/>
      <c r="J56" s="93"/>
    </row>
    <row r="57" spans="1:10" x14ac:dyDescent="0.25">
      <c r="G57" s="94"/>
      <c r="H57" s="94"/>
      <c r="I57" s="94"/>
      <c r="J57" s="94"/>
    </row>
    <row r="58" spans="1:10" x14ac:dyDescent="0.25">
      <c r="A58" s="25" t="s">
        <v>52</v>
      </c>
      <c r="B58" s="29">
        <f>+SUM(Tabla1324567[Financiera
(D)])</f>
        <v>6534498615</v>
      </c>
      <c r="G58" s="76"/>
      <c r="H58" s="76"/>
      <c r="I58" s="76"/>
      <c r="J58" s="76"/>
    </row>
    <row r="59" spans="1:10" x14ac:dyDescent="0.25">
      <c r="A59" s="25" t="s">
        <v>53</v>
      </c>
      <c r="B59" s="29">
        <f>+SUM(Tabla1324567[Financiera
(B)])</f>
        <v>7916018731.5800009</v>
      </c>
      <c r="G59" s="76"/>
      <c r="H59" s="76"/>
      <c r="I59" s="76"/>
      <c r="J59" s="76"/>
    </row>
    <row r="60" spans="1:10" x14ac:dyDescent="0.25">
      <c r="A60" s="25" t="s">
        <v>54</v>
      </c>
      <c r="B60" s="29">
        <f>+SUM(Tabla1324567[Financiera 
 (F)])</f>
        <v>2863952849.0899997</v>
      </c>
    </row>
  </sheetData>
  <mergeCells count="63">
    <mergeCell ref="B49:J49"/>
    <mergeCell ref="B50:J50"/>
    <mergeCell ref="B51:J51"/>
    <mergeCell ref="B42:J42"/>
    <mergeCell ref="B44:J44"/>
    <mergeCell ref="B45:J45"/>
    <mergeCell ref="B46:J46"/>
    <mergeCell ref="B48:J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59:J59"/>
    <mergeCell ref="A35:J35"/>
    <mergeCell ref="A52:J52"/>
    <mergeCell ref="A53:J53"/>
    <mergeCell ref="A54:J54"/>
    <mergeCell ref="A56:J56"/>
    <mergeCell ref="G57:J57"/>
    <mergeCell ref="G58:J58"/>
    <mergeCell ref="B39:J39"/>
    <mergeCell ref="B43:J43"/>
    <mergeCell ref="B47:J47"/>
    <mergeCell ref="B36:J36"/>
    <mergeCell ref="B37:J37"/>
    <mergeCell ref="B38:J38"/>
    <mergeCell ref="B40:J40"/>
    <mergeCell ref="B41:J41"/>
  </mergeCells>
  <dataValidations count="16">
    <dataValidation allowBlank="1" showInputMessage="1" showErrorMessage="1" prompt="Monto presupuestado para el producto" sqref="B58:B59 F28:F33 D28:D33" xr:uid="{00000000-0002-0000-0400-000000000000}"/>
    <dataValidation allowBlank="1" showInputMessage="1" showErrorMessage="1" prompt="¿En qué consiste el programa?" sqref="B19:J19" xr:uid="{00000000-0002-0000-0400-000001000000}"/>
    <dataValidation allowBlank="1" showInputMessage="1" showErrorMessage="1" prompt="Presupuesto del programa" sqref="A25:C25 F25" xr:uid="{00000000-0002-0000-0400-000002000000}"/>
    <dataValidation allowBlank="1" showInputMessage="1" showErrorMessage="1" prompt="Oportunidades de mejora identificadas" sqref="A54:J55" xr:uid="{00000000-0002-0000-0400-000003000000}"/>
    <dataValidation allowBlank="1" showInputMessage="1" showErrorMessage="1" prompt="Nombre del producto" sqref="B36" xr:uid="{00000000-0002-0000-0400-000004000000}"/>
    <dataValidation allowBlank="1" showInputMessage="1" showErrorMessage="1" prompt="¿A quién va dirigido el programa?, ¿qué característica tiene esta población que requiere ser beneficiada?" sqref="B20:J20" xr:uid="{00000000-0002-0000-0400-000005000000}"/>
    <dataValidation allowBlank="1" showInputMessage="1" prompt="Nombre del capítulo" sqref="B8:J10" xr:uid="{00000000-0002-0000-0400-000006000000}"/>
    <dataValidation allowBlank="1" sqref="A8" xr:uid="{00000000-0002-0000-0400-000007000000}"/>
    <dataValidation allowBlank="1" showInputMessage="1" showErrorMessage="1" prompt="Monto ejecutado en el trimestre" sqref="H28:H33" xr:uid="{00000000-0002-0000-0400-000008000000}"/>
    <dataValidation allowBlank="1" showInputMessage="1" showErrorMessage="1" prompt="Meta alcanzada en el trimestre" sqref="G28:G33" xr:uid="{00000000-0002-0000-0400-000009000000}"/>
    <dataValidation allowBlank="1" showInputMessage="1" showErrorMessage="1" prompt="Meta anual del indicador" sqref="E28:E33 C28:C33" xr:uid="{00000000-0002-0000-0400-00000A000000}"/>
    <dataValidation allowBlank="1" showInputMessage="1" showErrorMessage="1" prompt="Nombre del indicador" sqref="B28:B33" xr:uid="{00000000-0002-0000-0400-00000B000000}"/>
    <dataValidation allowBlank="1" showInputMessage="1" showErrorMessage="1" prompt="Nombre de cada producto" sqref="A28:A33" xr:uid="{00000000-0002-0000-0400-00000C000000}"/>
    <dataValidation allowBlank="1" showInputMessage="1" showErrorMessage="1" prompt="De existir desvío, explicar razones." sqref="C40:J42 B44:J44 C45:J46 B46 B48:J50" xr:uid="{00000000-0002-0000-0400-00000D000000}"/>
    <dataValidation allowBlank="1" showInputMessage="1" showErrorMessage="1" prompt="1. Describir lo plasmado en el presupuesto_x000a_2. Describir lo alcanzado en términos financieros y de producción " sqref="C38:J38 B44" xr:uid="{00000000-0002-0000-0400-00000E000000}"/>
    <dataValidation allowBlank="1" showInputMessage="1" showErrorMessage="1" prompt="¿En qué consiste el producto? su objetivo" sqref="C37:J37 B40" xr:uid="{00000000-0002-0000-0400-00000F000000}"/>
  </dataValidations>
  <pageMargins left="0.7" right="0.7" top="0.75" bottom="0.75" header="0.3" footer="0.3"/>
  <pageSetup scale="62" orientation="portrait" r:id="rId1"/>
  <ignoredErrors>
    <ignoredError sqref="B58:B60 J29:J32" unlocked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
  <sheetViews>
    <sheetView view="pageBreakPreview" zoomScale="120" zoomScaleNormal="100" zoomScaleSheetLayoutView="120" workbookViewId="0">
      <selection activeCell="B3" sqref="B3:J3"/>
    </sheetView>
  </sheetViews>
  <sheetFormatPr baseColWidth="10" defaultColWidth="11.42578125" defaultRowHeight="15" x14ac:dyDescent="0.25"/>
  <cols>
    <col min="1" max="1" width="23" style="8" customWidth="1"/>
    <col min="2" max="2" width="19.85546875" style="8" bestFit="1" customWidth="1"/>
    <col min="3" max="10" width="12.5703125" style="8" customWidth="1"/>
    <col min="11" max="11" width="14.85546875" style="8" customWidth="1"/>
  </cols>
  <sheetData>
    <row r="1" spans="1:11" ht="21.75" thickBot="1" x14ac:dyDescent="0.3">
      <c r="A1" s="19"/>
      <c r="B1" s="117" t="s">
        <v>55</v>
      </c>
      <c r="C1" s="118"/>
      <c r="D1" s="118"/>
      <c r="E1" s="118"/>
      <c r="F1" s="118"/>
      <c r="G1" s="118"/>
      <c r="H1" s="118"/>
      <c r="I1" s="118"/>
      <c r="J1" s="119"/>
      <c r="K1" s="1"/>
    </row>
    <row r="2" spans="1:11" ht="21.75" thickBot="1" x14ac:dyDescent="0.3">
      <c r="A2" s="20"/>
      <c r="B2" s="120" t="s">
        <v>0</v>
      </c>
      <c r="C2" s="121"/>
      <c r="D2" s="120" t="s">
        <v>1</v>
      </c>
      <c r="E2" s="121"/>
      <c r="F2" s="121"/>
      <c r="G2" s="121"/>
      <c r="H2" s="122"/>
      <c r="I2" s="2" t="s">
        <v>2</v>
      </c>
      <c r="J2" s="3" t="s">
        <v>3</v>
      </c>
      <c r="K2" s="1"/>
    </row>
    <row r="3" spans="1:11" ht="36.75" thickBot="1" x14ac:dyDescent="0.3">
      <c r="A3" s="21"/>
      <c r="B3" s="123" t="s">
        <v>4</v>
      </c>
      <c r="C3" s="124"/>
      <c r="D3" s="123"/>
      <c r="E3" s="124"/>
      <c r="F3" s="124"/>
      <c r="G3" s="124"/>
      <c r="H3" s="125"/>
      <c r="I3" s="4" t="s">
        <v>214</v>
      </c>
      <c r="J3" s="5"/>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84" t="s">
        <v>5</v>
      </c>
      <c r="B6" s="85"/>
      <c r="C6" s="85"/>
      <c r="D6" s="85"/>
      <c r="E6" s="85"/>
      <c r="F6" s="85"/>
      <c r="G6" s="85"/>
      <c r="H6" s="85"/>
      <c r="I6" s="85"/>
      <c r="J6" s="86"/>
      <c r="K6" s="1"/>
    </row>
    <row r="7" spans="1:11" ht="15.75" x14ac:dyDescent="0.25">
      <c r="A7" s="77" t="s">
        <v>6</v>
      </c>
      <c r="B7" s="78"/>
      <c r="C7" s="78"/>
      <c r="D7" s="78"/>
      <c r="E7" s="78"/>
      <c r="F7" s="78"/>
      <c r="G7" s="78"/>
      <c r="H7" s="78"/>
      <c r="I7" s="78"/>
      <c r="J7" s="79"/>
      <c r="K7" s="1"/>
    </row>
    <row r="8" spans="1:11" x14ac:dyDescent="0.25">
      <c r="A8" s="6" t="s">
        <v>7</v>
      </c>
      <c r="B8" s="114" t="s">
        <v>56</v>
      </c>
      <c r="C8" s="115"/>
      <c r="D8" s="115"/>
      <c r="E8" s="115"/>
      <c r="F8" s="115"/>
      <c r="G8" s="115"/>
      <c r="H8" s="115"/>
      <c r="I8" s="115"/>
      <c r="J8" s="116"/>
      <c r="K8" s="1"/>
    </row>
    <row r="9" spans="1:11" x14ac:dyDescent="0.25">
      <c r="A9" s="22" t="s">
        <v>37</v>
      </c>
      <c r="B9" s="114" t="s">
        <v>62</v>
      </c>
      <c r="C9" s="115"/>
      <c r="D9" s="115"/>
      <c r="E9" s="115"/>
      <c r="F9" s="115"/>
      <c r="G9" s="115"/>
      <c r="H9" s="115"/>
      <c r="I9" s="115"/>
      <c r="J9" s="116"/>
      <c r="K9" s="1"/>
    </row>
    <row r="10" spans="1:11" x14ac:dyDescent="0.25">
      <c r="A10" s="22" t="s">
        <v>38</v>
      </c>
      <c r="B10" s="114" t="s">
        <v>57</v>
      </c>
      <c r="C10" s="115"/>
      <c r="D10" s="115"/>
      <c r="E10" s="115"/>
      <c r="F10" s="115"/>
      <c r="G10" s="115"/>
      <c r="H10" s="115"/>
      <c r="I10" s="115"/>
      <c r="J10" s="116"/>
      <c r="K10" s="1"/>
    </row>
    <row r="11" spans="1:11" ht="52.5" customHeight="1" x14ac:dyDescent="0.25">
      <c r="A11" s="6" t="s">
        <v>8</v>
      </c>
      <c r="B11" s="110" t="s">
        <v>58</v>
      </c>
      <c r="C11" s="111"/>
      <c r="D11" s="111"/>
      <c r="E11" s="111"/>
      <c r="F11" s="111"/>
      <c r="G11" s="111"/>
      <c r="H11" s="111"/>
      <c r="I11" s="111"/>
      <c r="J11" s="112"/>
    </row>
    <row r="12" spans="1:11" ht="42.75" customHeight="1" x14ac:dyDescent="0.25">
      <c r="A12" s="6" t="s">
        <v>9</v>
      </c>
      <c r="B12" s="110" t="s">
        <v>59</v>
      </c>
      <c r="C12" s="111"/>
      <c r="D12" s="111"/>
      <c r="E12" s="111"/>
      <c r="F12" s="111"/>
      <c r="G12" s="111"/>
      <c r="H12" s="111"/>
      <c r="I12" s="111"/>
      <c r="J12" s="112"/>
    </row>
    <row r="13" spans="1:11" ht="15.75" x14ac:dyDescent="0.25">
      <c r="A13" s="84" t="s">
        <v>10</v>
      </c>
      <c r="B13" s="85"/>
      <c r="C13" s="85"/>
      <c r="D13" s="85"/>
      <c r="E13" s="85"/>
      <c r="F13" s="85"/>
      <c r="G13" s="85"/>
      <c r="H13" s="85"/>
      <c r="I13" s="85"/>
      <c r="J13" s="86"/>
    </row>
    <row r="14" spans="1:11" x14ac:dyDescent="0.25">
      <c r="A14" s="6" t="s">
        <v>11</v>
      </c>
      <c r="B14" s="23">
        <v>2</v>
      </c>
      <c r="C14" s="113" t="s">
        <v>60</v>
      </c>
      <c r="D14" s="113"/>
      <c r="E14" s="113"/>
      <c r="F14" s="113"/>
      <c r="G14" s="113"/>
      <c r="H14" s="113"/>
      <c r="I14" s="113"/>
      <c r="J14" s="113"/>
    </row>
    <row r="15" spans="1:11" x14ac:dyDescent="0.25">
      <c r="A15" s="6" t="s">
        <v>12</v>
      </c>
      <c r="B15" s="9">
        <v>2.1</v>
      </c>
      <c r="C15" s="113" t="s">
        <v>61</v>
      </c>
      <c r="D15" s="113"/>
      <c r="E15" s="113"/>
      <c r="F15" s="113"/>
      <c r="G15" s="113"/>
      <c r="H15" s="113"/>
      <c r="I15" s="113"/>
      <c r="J15" s="113"/>
    </row>
    <row r="16" spans="1:11" ht="41.25" customHeight="1" x14ac:dyDescent="0.25">
      <c r="A16" s="6" t="s">
        <v>13</v>
      </c>
      <c r="B16" s="10" t="s">
        <v>63</v>
      </c>
      <c r="C16" s="113" t="s">
        <v>154</v>
      </c>
      <c r="D16" s="113"/>
      <c r="E16" s="113"/>
      <c r="F16" s="113"/>
      <c r="G16" s="113"/>
      <c r="H16" s="113"/>
      <c r="I16" s="113"/>
      <c r="J16" s="113"/>
    </row>
    <row r="17" spans="1:11" ht="15.75" x14ac:dyDescent="0.25">
      <c r="A17" s="84" t="s">
        <v>14</v>
      </c>
      <c r="B17" s="85"/>
      <c r="C17" s="85"/>
      <c r="D17" s="85"/>
      <c r="E17" s="85"/>
      <c r="F17" s="85"/>
      <c r="G17" s="85"/>
      <c r="H17" s="85"/>
      <c r="I17" s="85"/>
      <c r="J17" s="86"/>
    </row>
    <row r="18" spans="1:11" x14ac:dyDescent="0.25">
      <c r="A18" s="6" t="s">
        <v>15</v>
      </c>
      <c r="B18" s="80" t="s">
        <v>105</v>
      </c>
      <c r="C18" s="80"/>
      <c r="D18" s="80"/>
      <c r="E18" s="80"/>
      <c r="F18" s="80"/>
      <c r="G18" s="80"/>
      <c r="H18" s="80"/>
      <c r="I18" s="80"/>
      <c r="J18" s="81"/>
    </row>
    <row r="19" spans="1:11" ht="37.5" customHeight="1" x14ac:dyDescent="0.25">
      <c r="A19" s="11" t="s">
        <v>16</v>
      </c>
      <c r="B19" s="82" t="s">
        <v>104</v>
      </c>
      <c r="C19" s="82"/>
      <c r="D19" s="82"/>
      <c r="E19" s="82"/>
      <c r="F19" s="82"/>
      <c r="G19" s="82"/>
      <c r="H19" s="82"/>
      <c r="I19" s="82"/>
      <c r="J19" s="83"/>
    </row>
    <row r="20" spans="1:11" x14ac:dyDescent="0.25">
      <c r="A20" s="11" t="s">
        <v>17</v>
      </c>
      <c r="B20" s="82" t="s">
        <v>107</v>
      </c>
      <c r="C20" s="82"/>
      <c r="D20" s="82"/>
      <c r="E20" s="82"/>
      <c r="F20" s="82"/>
      <c r="G20" s="82"/>
      <c r="H20" s="82"/>
      <c r="I20" s="82"/>
      <c r="J20" s="83"/>
    </row>
    <row r="21" spans="1:11" x14ac:dyDescent="0.25">
      <c r="A21" s="11" t="s">
        <v>39</v>
      </c>
      <c r="B21" s="82" t="s">
        <v>106</v>
      </c>
      <c r="C21" s="82"/>
      <c r="D21" s="82"/>
      <c r="E21" s="82"/>
      <c r="F21" s="82"/>
      <c r="G21" s="82"/>
      <c r="H21" s="82"/>
      <c r="I21" s="82"/>
      <c r="J21" s="83"/>
      <c r="K21" s="1"/>
    </row>
    <row r="22" spans="1:11" ht="15.75" x14ac:dyDescent="0.25">
      <c r="A22" s="84" t="s">
        <v>18</v>
      </c>
      <c r="B22" s="85"/>
      <c r="C22" s="85"/>
      <c r="D22" s="85"/>
      <c r="E22" s="85"/>
      <c r="F22" s="85"/>
      <c r="G22" s="85"/>
      <c r="H22" s="85"/>
      <c r="I22" s="85"/>
      <c r="J22" s="86"/>
    </row>
    <row r="23" spans="1:11" ht="15.75" x14ac:dyDescent="0.25">
      <c r="A23" s="77" t="s">
        <v>19</v>
      </c>
      <c r="B23" s="78"/>
      <c r="C23" s="78"/>
      <c r="D23" s="78"/>
      <c r="E23" s="78"/>
      <c r="F23" s="78"/>
      <c r="G23" s="78"/>
      <c r="H23" s="78"/>
      <c r="I23" s="78"/>
      <c r="J23" s="79"/>
      <c r="K23" s="1"/>
    </row>
    <row r="24" spans="1:11" ht="15" customHeight="1" x14ac:dyDescent="0.25">
      <c r="A24" s="95" t="s">
        <v>20</v>
      </c>
      <c r="B24" s="96"/>
      <c r="C24" s="97" t="s">
        <v>21</v>
      </c>
      <c r="D24" s="98"/>
      <c r="E24" s="98"/>
      <c r="F24" s="98" t="s">
        <v>22</v>
      </c>
      <c r="G24" s="98"/>
      <c r="H24" s="96"/>
      <c r="I24" s="97" t="s">
        <v>23</v>
      </c>
      <c r="J24" s="99"/>
    </row>
    <row r="25" spans="1:11" x14ac:dyDescent="0.25">
      <c r="A25" s="100">
        <v>303800673</v>
      </c>
      <c r="B25" s="101"/>
      <c r="C25" s="102">
        <v>101557434.48999999</v>
      </c>
      <c r="D25" s="103"/>
      <c r="E25" s="104"/>
      <c r="F25" s="102">
        <v>30914105.170000002</v>
      </c>
      <c r="G25" s="103"/>
      <c r="H25" s="104"/>
      <c r="I25" s="105">
        <f>+F25/A25</f>
        <v>0.10175785611245174</v>
      </c>
      <c r="J25" s="106"/>
    </row>
    <row r="26" spans="1:11" ht="15.75" x14ac:dyDescent="0.25">
      <c r="A26" s="77" t="s">
        <v>24</v>
      </c>
      <c r="B26" s="78"/>
      <c r="C26" s="78"/>
      <c r="D26" s="78"/>
      <c r="E26" s="78"/>
      <c r="F26" s="78"/>
      <c r="G26" s="78"/>
      <c r="H26" s="78"/>
      <c r="I26" s="78"/>
      <c r="J26" s="79"/>
      <c r="K26" s="1"/>
    </row>
    <row r="27" spans="1:11" x14ac:dyDescent="0.25">
      <c r="A27" s="7"/>
      <c r="B27"/>
      <c r="C27" s="107" t="s">
        <v>25</v>
      </c>
      <c r="D27" s="108"/>
      <c r="E27" s="107" t="s">
        <v>45</v>
      </c>
      <c r="F27" s="108"/>
      <c r="G27" s="107" t="s">
        <v>40</v>
      </c>
      <c r="H27" s="107"/>
      <c r="I27" s="107" t="s">
        <v>26</v>
      </c>
      <c r="J27" s="109"/>
    </row>
    <row r="28" spans="1:11" ht="39" thickBot="1" x14ac:dyDescent="0.3">
      <c r="A28" s="12" t="s">
        <v>27</v>
      </c>
      <c r="B28" s="13" t="s">
        <v>28</v>
      </c>
      <c r="C28" s="13" t="s">
        <v>41</v>
      </c>
      <c r="D28" s="13" t="s">
        <v>42</v>
      </c>
      <c r="E28" s="13" t="s">
        <v>46</v>
      </c>
      <c r="F28" s="13" t="s">
        <v>47</v>
      </c>
      <c r="G28" s="13" t="s">
        <v>48</v>
      </c>
      <c r="H28" s="13" t="s">
        <v>49</v>
      </c>
      <c r="I28" s="13" t="s">
        <v>50</v>
      </c>
      <c r="J28" s="14" t="s">
        <v>51</v>
      </c>
      <c r="K28" s="62" t="s">
        <v>189</v>
      </c>
    </row>
    <row r="29" spans="1:11" ht="72.75" thickBot="1" x14ac:dyDescent="0.3">
      <c r="A29" s="26" t="s">
        <v>108</v>
      </c>
      <c r="B29" s="31" t="s">
        <v>148</v>
      </c>
      <c r="C29" s="15">
        <v>3000</v>
      </c>
      <c r="D29" s="28">
        <f>+C25</f>
        <v>101557434.48999999</v>
      </c>
      <c r="E29" s="15">
        <v>3000</v>
      </c>
      <c r="F29" s="28">
        <v>303800673</v>
      </c>
      <c r="G29" s="31" t="s">
        <v>180</v>
      </c>
      <c r="H29" s="28">
        <f>+F25</f>
        <v>30914105.170000002</v>
      </c>
      <c r="I29" s="16" t="s">
        <v>180</v>
      </c>
      <c r="J29" s="17">
        <f>IF(H29&gt;0,H29/D29,0)</f>
        <v>0.30440021772156922</v>
      </c>
      <c r="K29" s="75" t="s">
        <v>193</v>
      </c>
    </row>
    <row r="30" spans="1:11" x14ac:dyDescent="0.25">
      <c r="A30" s="32"/>
      <c r="B30" s="33"/>
      <c r="C30" s="34"/>
      <c r="D30" s="35"/>
      <c r="E30" s="34"/>
      <c r="F30" s="35"/>
      <c r="G30" s="36"/>
      <c r="H30" s="35"/>
      <c r="I30" s="37"/>
      <c r="J30" s="38"/>
    </row>
    <row r="31" spans="1:11" ht="15.75" x14ac:dyDescent="0.25">
      <c r="A31" s="84" t="s">
        <v>29</v>
      </c>
      <c r="B31" s="85"/>
      <c r="C31" s="85"/>
      <c r="D31" s="85"/>
      <c r="E31" s="85"/>
      <c r="F31" s="85"/>
      <c r="G31" s="85"/>
      <c r="H31" s="85"/>
      <c r="I31" s="85"/>
      <c r="J31" s="86"/>
    </row>
    <row r="32" spans="1:11" ht="15.75" x14ac:dyDescent="0.25">
      <c r="A32" s="77" t="s">
        <v>30</v>
      </c>
      <c r="B32" s="78"/>
      <c r="C32" s="78"/>
      <c r="D32" s="78"/>
      <c r="E32" s="78"/>
      <c r="F32" s="78"/>
      <c r="G32" s="78"/>
      <c r="H32" s="78"/>
      <c r="I32" s="78"/>
      <c r="J32" s="79"/>
    </row>
    <row r="33" spans="1:11" x14ac:dyDescent="0.25">
      <c r="A33" s="18" t="s">
        <v>31</v>
      </c>
      <c r="B33" s="80" t="s">
        <v>150</v>
      </c>
      <c r="C33" s="80"/>
      <c r="D33" s="80"/>
      <c r="E33" s="80"/>
      <c r="F33" s="80"/>
      <c r="G33" s="80"/>
      <c r="H33" s="80"/>
      <c r="I33" s="80"/>
      <c r="J33" s="81"/>
    </row>
    <row r="34" spans="1:11" ht="30" x14ac:dyDescent="0.25">
      <c r="A34" s="18" t="s">
        <v>32</v>
      </c>
      <c r="B34" s="82" t="s">
        <v>149</v>
      </c>
      <c r="C34" s="82"/>
      <c r="D34" s="82"/>
      <c r="E34" s="82"/>
      <c r="F34" s="82"/>
      <c r="G34" s="82"/>
      <c r="H34" s="82"/>
      <c r="I34" s="82"/>
      <c r="J34" s="83"/>
    </row>
    <row r="35" spans="1:11" x14ac:dyDescent="0.25">
      <c r="A35" s="18" t="s">
        <v>33</v>
      </c>
      <c r="B35" s="82" t="s">
        <v>164</v>
      </c>
      <c r="C35" s="82"/>
      <c r="D35" s="82"/>
      <c r="E35" s="82"/>
      <c r="F35" s="82"/>
      <c r="G35" s="82"/>
      <c r="H35" s="82"/>
      <c r="I35" s="82"/>
      <c r="J35" s="83"/>
      <c r="K35" s="1"/>
    </row>
    <row r="36" spans="1:11" ht="43.5" customHeight="1" x14ac:dyDescent="0.25">
      <c r="A36" s="18" t="s">
        <v>34</v>
      </c>
      <c r="B36" s="82" t="s">
        <v>185</v>
      </c>
      <c r="C36" s="82"/>
      <c r="D36" s="82"/>
      <c r="E36" s="82"/>
      <c r="F36" s="82"/>
      <c r="G36" s="82"/>
      <c r="H36" s="82"/>
      <c r="I36" s="82"/>
      <c r="J36" s="83"/>
    </row>
    <row r="37" spans="1:11" ht="27.75" customHeight="1" x14ac:dyDescent="0.25">
      <c r="A37" s="84" t="s">
        <v>35</v>
      </c>
      <c r="B37" s="85"/>
      <c r="C37" s="85"/>
      <c r="D37" s="85"/>
      <c r="E37" s="85"/>
      <c r="F37" s="85"/>
      <c r="G37" s="85"/>
      <c r="H37" s="85"/>
      <c r="I37" s="85"/>
      <c r="J37" s="86"/>
    </row>
    <row r="38" spans="1:11" ht="30.75" customHeight="1" x14ac:dyDescent="0.25">
      <c r="A38" s="87" t="s">
        <v>36</v>
      </c>
      <c r="B38" s="88"/>
      <c r="C38" s="88"/>
      <c r="D38" s="88"/>
      <c r="E38" s="88"/>
      <c r="F38" s="88"/>
      <c r="G38" s="88"/>
      <c r="H38" s="88"/>
      <c r="I38" s="88"/>
      <c r="J38" s="89"/>
    </row>
    <row r="39" spans="1:11" x14ac:dyDescent="0.25">
      <c r="A39" s="90" t="s">
        <v>43</v>
      </c>
      <c r="B39" s="91"/>
      <c r="C39" s="91"/>
      <c r="D39" s="91"/>
      <c r="E39" s="91"/>
      <c r="F39" s="91"/>
      <c r="G39" s="91"/>
      <c r="H39" s="91"/>
      <c r="I39" s="91"/>
      <c r="J39" s="92"/>
    </row>
    <row r="40" spans="1:11" x14ac:dyDescent="0.25">
      <c r="A40" s="24"/>
      <c r="B40" s="24"/>
      <c r="C40" s="24"/>
      <c r="D40" s="24"/>
      <c r="E40" s="24"/>
      <c r="F40" s="24"/>
      <c r="G40" s="24"/>
      <c r="H40" s="24"/>
      <c r="I40" s="24"/>
      <c r="J40" s="24"/>
    </row>
    <row r="41" spans="1:11" x14ac:dyDescent="0.25">
      <c r="A41" s="93" t="s">
        <v>44</v>
      </c>
      <c r="B41" s="93"/>
      <c r="C41" s="93"/>
      <c r="D41" s="93"/>
      <c r="E41" s="93"/>
      <c r="F41" s="93"/>
      <c r="G41" s="93"/>
      <c r="H41" s="93"/>
      <c r="I41" s="93"/>
      <c r="J41" s="93"/>
    </row>
    <row r="42" spans="1:11" x14ac:dyDescent="0.25">
      <c r="G42" s="94"/>
      <c r="H42" s="94"/>
      <c r="I42" s="94"/>
      <c r="J42" s="94"/>
    </row>
    <row r="43" spans="1:11" x14ac:dyDescent="0.25">
      <c r="A43" s="25" t="s">
        <v>52</v>
      </c>
      <c r="B43" s="29">
        <f>+A25</f>
        <v>303800673</v>
      </c>
      <c r="G43" s="76"/>
      <c r="H43" s="76"/>
      <c r="I43" s="76"/>
      <c r="J43" s="76"/>
    </row>
    <row r="44" spans="1:11" x14ac:dyDescent="0.25">
      <c r="A44" s="25" t="s">
        <v>53</v>
      </c>
      <c r="B44" s="29">
        <f>+C25</f>
        <v>101557434.48999999</v>
      </c>
      <c r="G44" s="76"/>
      <c r="H44" s="76"/>
      <c r="I44" s="76"/>
      <c r="J44" s="76"/>
    </row>
    <row r="45" spans="1:11" x14ac:dyDescent="0.25">
      <c r="A45" s="25" t="s">
        <v>54</v>
      </c>
      <c r="B45" s="29">
        <f>+F25</f>
        <v>30914105.170000002</v>
      </c>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2:J32"/>
    <mergeCell ref="B33:J33"/>
    <mergeCell ref="B34:J34"/>
    <mergeCell ref="B35:J35"/>
    <mergeCell ref="B36:J36"/>
    <mergeCell ref="A37:J37"/>
    <mergeCell ref="A38:J38"/>
    <mergeCell ref="A39:J39"/>
    <mergeCell ref="A41:J41"/>
    <mergeCell ref="G42:J42"/>
    <mergeCell ref="G43:J43"/>
  </mergeCells>
  <dataValidations count="16">
    <dataValidation allowBlank="1" sqref="A8" xr:uid="{00000000-0002-0000-0500-000000000000}"/>
    <dataValidation allowBlank="1" showInputMessage="1" prompt="Nombre del capítulo" sqref="B8:J10" xr:uid="{00000000-0002-0000-0500-000001000000}"/>
    <dataValidation allowBlank="1" showInputMessage="1" showErrorMessage="1" prompt="¿A quién va dirigido el programa?, ¿qué característica tiene esta población que requiere ser beneficiada?" sqref="B20:J20" xr:uid="{00000000-0002-0000-0500-000002000000}"/>
    <dataValidation allowBlank="1" showInputMessage="1" showErrorMessage="1" prompt="Nombre del producto" sqref="B33:J33" xr:uid="{00000000-0002-0000-0500-000003000000}"/>
    <dataValidation allowBlank="1" showInputMessage="1" showErrorMessage="1" prompt="¿En qué consiste el producto? su objetivo" sqref="B34:J34" xr:uid="{00000000-0002-0000-0500-000004000000}"/>
    <dataValidation allowBlank="1" showInputMessage="1" showErrorMessage="1" prompt="1. Describir lo plasmado en el presupuesto_x000a_2. Describir lo alcanzado en términos financieros y de producción " sqref="B35:J35" xr:uid="{00000000-0002-0000-0500-000005000000}"/>
    <dataValidation allowBlank="1" showInputMessage="1" showErrorMessage="1" prompt="De existir desvío, explicar razones." sqref="B36:J36" xr:uid="{00000000-0002-0000-0500-000006000000}"/>
    <dataValidation allowBlank="1" showInputMessage="1" showErrorMessage="1" prompt="Oportunidades de mejora identificadas" sqref="A39:J40" xr:uid="{00000000-0002-0000-0500-000007000000}"/>
    <dataValidation allowBlank="1" showInputMessage="1" showErrorMessage="1" prompt="Presupuesto del programa" sqref="A25:C25 F25" xr:uid="{00000000-0002-0000-0500-000008000000}"/>
    <dataValidation allowBlank="1" showInputMessage="1" showErrorMessage="1" prompt="¿En qué consiste el programa?" sqref="B19:J19" xr:uid="{00000000-0002-0000-0500-000009000000}"/>
    <dataValidation allowBlank="1" showInputMessage="1" showErrorMessage="1" prompt="Monto presupuestado para el producto" sqref="B43:B44 D28:D30 F28:F30" xr:uid="{00000000-0002-0000-0500-00000A000000}"/>
    <dataValidation allowBlank="1" showInputMessage="1" showErrorMessage="1" prompt="Nombre de cada producto" sqref="A28:A30" xr:uid="{00000000-0002-0000-0500-00000B000000}"/>
    <dataValidation allowBlank="1" showInputMessage="1" showErrorMessage="1" prompt="Nombre del indicador" sqref="B28:B30" xr:uid="{00000000-0002-0000-0500-00000C000000}"/>
    <dataValidation allowBlank="1" showInputMessage="1" showErrorMessage="1" prompt="Meta anual del indicador" sqref="C28:C30 E28:E30" xr:uid="{00000000-0002-0000-0500-00000D000000}"/>
    <dataValidation allowBlank="1" showInputMessage="1" showErrorMessage="1" prompt="Meta alcanzada en el trimestre" sqref="G28:G30" xr:uid="{00000000-0002-0000-0500-00000E000000}"/>
    <dataValidation allowBlank="1" showInputMessage="1" showErrorMessage="1" prompt="Monto ejecutado en el trimestre" sqref="H28:H30" xr:uid="{00000000-0002-0000-0500-00000F000000}"/>
  </dataValidations>
  <pageMargins left="0.7" right="0.7" top="0.75" bottom="0.75" header="0.3" footer="0.3"/>
  <pageSetup scale="62" orientation="portrait" r:id="rId1"/>
  <ignoredErrors>
    <ignoredError sqref="D29:F29 B43:B45 J29 H29:I29" unlockedFormula="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4"/>
  <sheetViews>
    <sheetView view="pageBreakPreview" zoomScale="120" zoomScaleNormal="100" zoomScaleSheetLayoutView="120" workbookViewId="0">
      <selection activeCell="B3" sqref="B3:J3"/>
    </sheetView>
  </sheetViews>
  <sheetFormatPr baseColWidth="10" defaultColWidth="11.42578125" defaultRowHeight="15" x14ac:dyDescent="0.25"/>
  <cols>
    <col min="1" max="1" width="23" style="8" customWidth="1"/>
    <col min="2" max="2" width="19.85546875" style="8" bestFit="1" customWidth="1"/>
    <col min="3" max="10" width="12.5703125" style="8" customWidth="1"/>
    <col min="11" max="11" width="18.42578125" style="8" customWidth="1"/>
  </cols>
  <sheetData>
    <row r="1" spans="1:11" ht="21.75" thickBot="1" x14ac:dyDescent="0.3">
      <c r="A1" s="19"/>
      <c r="B1" s="117" t="s">
        <v>55</v>
      </c>
      <c r="C1" s="118"/>
      <c r="D1" s="118"/>
      <c r="E1" s="118"/>
      <c r="F1" s="118"/>
      <c r="G1" s="118"/>
      <c r="H1" s="118"/>
      <c r="I1" s="118"/>
      <c r="J1" s="119"/>
      <c r="K1" s="1"/>
    </row>
    <row r="2" spans="1:11" ht="21.75" thickBot="1" x14ac:dyDescent="0.3">
      <c r="A2" s="20"/>
      <c r="B2" s="120" t="s">
        <v>0</v>
      </c>
      <c r="C2" s="121"/>
      <c r="D2" s="120" t="s">
        <v>1</v>
      </c>
      <c r="E2" s="121"/>
      <c r="F2" s="121"/>
      <c r="G2" s="121"/>
      <c r="H2" s="122"/>
      <c r="I2" s="2" t="s">
        <v>2</v>
      </c>
      <c r="J2" s="3" t="s">
        <v>3</v>
      </c>
      <c r="K2" s="1"/>
    </row>
    <row r="3" spans="1:11" ht="36.75" thickBot="1" x14ac:dyDescent="0.3">
      <c r="A3" s="21"/>
      <c r="B3" s="123" t="s">
        <v>4</v>
      </c>
      <c r="C3" s="124"/>
      <c r="D3" s="123"/>
      <c r="E3" s="124"/>
      <c r="F3" s="124"/>
      <c r="G3" s="124"/>
      <c r="H3" s="125"/>
      <c r="I3" s="4" t="s">
        <v>214</v>
      </c>
      <c r="J3" s="5"/>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84" t="s">
        <v>5</v>
      </c>
      <c r="B6" s="85"/>
      <c r="C6" s="85"/>
      <c r="D6" s="85"/>
      <c r="E6" s="85"/>
      <c r="F6" s="85"/>
      <c r="G6" s="85"/>
      <c r="H6" s="85"/>
      <c r="I6" s="85"/>
      <c r="J6" s="86"/>
      <c r="K6" s="1"/>
    </row>
    <row r="7" spans="1:11" ht="15.75" x14ac:dyDescent="0.25">
      <c r="A7" s="77" t="s">
        <v>6</v>
      </c>
      <c r="B7" s="78"/>
      <c r="C7" s="78"/>
      <c r="D7" s="78"/>
      <c r="E7" s="78"/>
      <c r="F7" s="78"/>
      <c r="G7" s="78"/>
      <c r="H7" s="78"/>
      <c r="I7" s="78"/>
      <c r="J7" s="79"/>
      <c r="K7" s="1"/>
    </row>
    <row r="8" spans="1:11" x14ac:dyDescent="0.25">
      <c r="A8" s="6" t="s">
        <v>7</v>
      </c>
      <c r="B8" s="114" t="s">
        <v>56</v>
      </c>
      <c r="C8" s="115"/>
      <c r="D8" s="115"/>
      <c r="E8" s="115"/>
      <c r="F8" s="115"/>
      <c r="G8" s="115"/>
      <c r="H8" s="115"/>
      <c r="I8" s="115"/>
      <c r="J8" s="116"/>
      <c r="K8" s="1"/>
    </row>
    <row r="9" spans="1:11" x14ac:dyDescent="0.25">
      <c r="A9" s="22" t="s">
        <v>37</v>
      </c>
      <c r="B9" s="114" t="s">
        <v>62</v>
      </c>
      <c r="C9" s="115"/>
      <c r="D9" s="115"/>
      <c r="E9" s="115"/>
      <c r="F9" s="115"/>
      <c r="G9" s="115"/>
      <c r="H9" s="115"/>
      <c r="I9" s="115"/>
      <c r="J9" s="116"/>
      <c r="K9" s="1"/>
    </row>
    <row r="10" spans="1:11" x14ac:dyDescent="0.25">
      <c r="A10" s="22" t="s">
        <v>38</v>
      </c>
      <c r="B10" s="114" t="s">
        <v>57</v>
      </c>
      <c r="C10" s="115"/>
      <c r="D10" s="115"/>
      <c r="E10" s="115"/>
      <c r="F10" s="115"/>
      <c r="G10" s="115"/>
      <c r="H10" s="115"/>
      <c r="I10" s="115"/>
      <c r="J10" s="116"/>
      <c r="K10" s="1"/>
    </row>
    <row r="11" spans="1:11" ht="52.5" customHeight="1" x14ac:dyDescent="0.25">
      <c r="A11" s="6" t="s">
        <v>8</v>
      </c>
      <c r="B11" s="110" t="s">
        <v>58</v>
      </c>
      <c r="C11" s="111"/>
      <c r="D11" s="111"/>
      <c r="E11" s="111"/>
      <c r="F11" s="111"/>
      <c r="G11" s="111"/>
      <c r="H11" s="111"/>
      <c r="I11" s="111"/>
      <c r="J11" s="112"/>
    </row>
    <row r="12" spans="1:11" ht="42.75" customHeight="1" x14ac:dyDescent="0.25">
      <c r="A12" s="6" t="s">
        <v>9</v>
      </c>
      <c r="B12" s="110" t="s">
        <v>59</v>
      </c>
      <c r="C12" s="111"/>
      <c r="D12" s="111"/>
      <c r="E12" s="111"/>
      <c r="F12" s="111"/>
      <c r="G12" s="111"/>
      <c r="H12" s="111"/>
      <c r="I12" s="111"/>
      <c r="J12" s="112"/>
    </row>
    <row r="13" spans="1:11" ht="15.75" x14ac:dyDescent="0.25">
      <c r="A13" s="84" t="s">
        <v>10</v>
      </c>
      <c r="B13" s="85"/>
      <c r="C13" s="85"/>
      <c r="D13" s="85"/>
      <c r="E13" s="85"/>
      <c r="F13" s="85"/>
      <c r="G13" s="85"/>
      <c r="H13" s="85"/>
      <c r="I13" s="85"/>
      <c r="J13" s="86"/>
    </row>
    <row r="14" spans="1:11" x14ac:dyDescent="0.25">
      <c r="A14" s="6" t="s">
        <v>11</v>
      </c>
      <c r="B14" s="23">
        <v>2</v>
      </c>
      <c r="C14" s="113" t="s">
        <v>60</v>
      </c>
      <c r="D14" s="113"/>
      <c r="E14" s="113"/>
      <c r="F14" s="113"/>
      <c r="G14" s="113"/>
      <c r="H14" s="113"/>
      <c r="I14" s="113"/>
      <c r="J14" s="113"/>
    </row>
    <row r="15" spans="1:11" x14ac:dyDescent="0.25">
      <c r="A15" s="6" t="s">
        <v>12</v>
      </c>
      <c r="B15" s="9">
        <v>2.1</v>
      </c>
      <c r="C15" s="113" t="s">
        <v>61</v>
      </c>
      <c r="D15" s="113"/>
      <c r="E15" s="113"/>
      <c r="F15" s="113"/>
      <c r="G15" s="113"/>
      <c r="H15" s="113"/>
      <c r="I15" s="113"/>
      <c r="J15" s="113"/>
    </row>
    <row r="16" spans="1:11" ht="18.75" customHeight="1" x14ac:dyDescent="0.25">
      <c r="A16" s="6" t="s">
        <v>13</v>
      </c>
      <c r="B16" s="10" t="s">
        <v>71</v>
      </c>
      <c r="C16" s="113" t="s">
        <v>87</v>
      </c>
      <c r="D16" s="113"/>
      <c r="E16" s="113"/>
      <c r="F16" s="113"/>
      <c r="G16" s="113"/>
      <c r="H16" s="113"/>
      <c r="I16" s="113"/>
      <c r="J16" s="113"/>
    </row>
    <row r="17" spans="1:12" ht="15.75" x14ac:dyDescent="0.25">
      <c r="A17" s="84" t="s">
        <v>14</v>
      </c>
      <c r="B17" s="85"/>
      <c r="C17" s="85"/>
      <c r="D17" s="85"/>
      <c r="E17" s="85"/>
      <c r="F17" s="85"/>
      <c r="G17" s="85"/>
      <c r="H17" s="85"/>
      <c r="I17" s="85"/>
      <c r="J17" s="86"/>
    </row>
    <row r="18" spans="1:12" x14ac:dyDescent="0.25">
      <c r="A18" s="6" t="s">
        <v>15</v>
      </c>
      <c r="B18" s="80" t="s">
        <v>111</v>
      </c>
      <c r="C18" s="80"/>
      <c r="D18" s="80"/>
      <c r="E18" s="80"/>
      <c r="F18" s="80"/>
      <c r="G18" s="80"/>
      <c r="H18" s="80"/>
      <c r="I18" s="80"/>
      <c r="J18" s="81"/>
    </row>
    <row r="19" spans="1:12" ht="73.5" customHeight="1" x14ac:dyDescent="0.25">
      <c r="A19" s="11" t="s">
        <v>16</v>
      </c>
      <c r="B19" s="82" t="s">
        <v>109</v>
      </c>
      <c r="C19" s="82"/>
      <c r="D19" s="82"/>
      <c r="E19" s="82"/>
      <c r="F19" s="82"/>
      <c r="G19" s="82"/>
      <c r="H19" s="82"/>
      <c r="I19" s="82"/>
      <c r="J19" s="83"/>
    </row>
    <row r="20" spans="1:12" x14ac:dyDescent="0.25">
      <c r="A20" s="11" t="s">
        <v>17</v>
      </c>
      <c r="B20" s="82" t="s">
        <v>110</v>
      </c>
      <c r="C20" s="82"/>
      <c r="D20" s="82"/>
      <c r="E20" s="82"/>
      <c r="F20" s="82"/>
      <c r="G20" s="82"/>
      <c r="H20" s="82"/>
      <c r="I20" s="82"/>
      <c r="J20" s="83"/>
    </row>
    <row r="21" spans="1:12" x14ac:dyDescent="0.25">
      <c r="A21" s="11" t="s">
        <v>39</v>
      </c>
      <c r="B21" s="82" t="s">
        <v>153</v>
      </c>
      <c r="C21" s="82"/>
      <c r="D21" s="82"/>
      <c r="E21" s="82"/>
      <c r="F21" s="82"/>
      <c r="G21" s="82"/>
      <c r="H21" s="82"/>
      <c r="I21" s="82"/>
      <c r="J21" s="83"/>
      <c r="K21" s="1"/>
    </row>
    <row r="22" spans="1:12" ht="15.75" x14ac:dyDescent="0.25">
      <c r="A22" s="84" t="s">
        <v>18</v>
      </c>
      <c r="B22" s="85"/>
      <c r="C22" s="85"/>
      <c r="D22" s="85"/>
      <c r="E22" s="85"/>
      <c r="F22" s="85"/>
      <c r="G22" s="85"/>
      <c r="H22" s="85"/>
      <c r="I22" s="85"/>
      <c r="J22" s="86"/>
    </row>
    <row r="23" spans="1:12" ht="15.75" x14ac:dyDescent="0.25">
      <c r="A23" s="77" t="s">
        <v>19</v>
      </c>
      <c r="B23" s="78"/>
      <c r="C23" s="78"/>
      <c r="D23" s="78"/>
      <c r="E23" s="78"/>
      <c r="F23" s="78"/>
      <c r="G23" s="78"/>
      <c r="H23" s="78"/>
      <c r="I23" s="78"/>
      <c r="J23" s="79"/>
      <c r="K23" s="1"/>
    </row>
    <row r="24" spans="1:12" ht="15" customHeight="1" x14ac:dyDescent="0.25">
      <c r="A24" s="95" t="s">
        <v>20</v>
      </c>
      <c r="B24" s="96"/>
      <c r="C24" s="97" t="s">
        <v>21</v>
      </c>
      <c r="D24" s="98"/>
      <c r="E24" s="98"/>
      <c r="F24" s="98" t="s">
        <v>22</v>
      </c>
      <c r="G24" s="98"/>
      <c r="H24" s="96"/>
      <c r="I24" s="97" t="s">
        <v>23</v>
      </c>
      <c r="J24" s="99"/>
    </row>
    <row r="25" spans="1:12" x14ac:dyDescent="0.25">
      <c r="A25" s="100">
        <v>889503853</v>
      </c>
      <c r="B25" s="101"/>
      <c r="C25" s="102">
        <v>762862404.19000006</v>
      </c>
      <c r="D25" s="103"/>
      <c r="E25" s="104"/>
      <c r="F25" s="102">
        <v>491399595.60000002</v>
      </c>
      <c r="G25" s="103"/>
      <c r="H25" s="104"/>
      <c r="I25" s="105">
        <f>+F25/A25</f>
        <v>0.5524423463065089</v>
      </c>
      <c r="J25" s="106"/>
    </row>
    <row r="26" spans="1:12" ht="15.75" x14ac:dyDescent="0.25">
      <c r="A26" s="77" t="s">
        <v>24</v>
      </c>
      <c r="B26" s="78"/>
      <c r="C26" s="78"/>
      <c r="D26" s="78"/>
      <c r="E26" s="78"/>
      <c r="F26" s="78"/>
      <c r="G26" s="78"/>
      <c r="H26" s="78"/>
      <c r="I26" s="78"/>
      <c r="J26" s="79"/>
      <c r="K26" s="1"/>
    </row>
    <row r="27" spans="1:12" x14ac:dyDescent="0.25">
      <c r="A27" s="7"/>
      <c r="B27"/>
      <c r="C27" s="107" t="s">
        <v>25</v>
      </c>
      <c r="D27" s="108"/>
      <c r="E27" s="107" t="s">
        <v>45</v>
      </c>
      <c r="F27" s="108"/>
      <c r="G27" s="107" t="s">
        <v>40</v>
      </c>
      <c r="H27" s="107"/>
      <c r="I27" s="107" t="s">
        <v>26</v>
      </c>
      <c r="J27" s="109"/>
    </row>
    <row r="28" spans="1:12" ht="38.25" x14ac:dyDescent="0.25">
      <c r="A28" s="12" t="s">
        <v>27</v>
      </c>
      <c r="B28" s="13" t="s">
        <v>28</v>
      </c>
      <c r="C28" s="13" t="s">
        <v>41</v>
      </c>
      <c r="D28" s="13" t="s">
        <v>42</v>
      </c>
      <c r="E28" s="13" t="s">
        <v>46</v>
      </c>
      <c r="F28" s="13" t="s">
        <v>47</v>
      </c>
      <c r="G28" s="13" t="s">
        <v>48</v>
      </c>
      <c r="H28" s="13" t="s">
        <v>49</v>
      </c>
      <c r="I28" s="13" t="s">
        <v>50</v>
      </c>
      <c r="J28" s="14" t="s">
        <v>51</v>
      </c>
      <c r="K28" s="71" t="s">
        <v>191</v>
      </c>
    </row>
    <row r="29" spans="1:12" ht="60" x14ac:dyDescent="0.25">
      <c r="A29" s="68" t="s">
        <v>112</v>
      </c>
      <c r="B29" s="28" t="s">
        <v>151</v>
      </c>
      <c r="C29" s="15">
        <v>6198</v>
      </c>
      <c r="D29" s="28">
        <v>628824084.83000004</v>
      </c>
      <c r="E29" s="15">
        <v>6198</v>
      </c>
      <c r="F29" s="28">
        <v>694995634</v>
      </c>
      <c r="G29" s="69">
        <v>5038</v>
      </c>
      <c r="H29" s="28">
        <v>433200357.64999998</v>
      </c>
      <c r="I29" s="16">
        <f>IF(G29&gt;0,G29/C29,0)</f>
        <v>0.8128428525330752</v>
      </c>
      <c r="J29" s="17">
        <f>IF(H29&gt;0,H29/D29,0)</f>
        <v>0.68890547945076541</v>
      </c>
      <c r="K29" s="72" t="s">
        <v>190</v>
      </c>
    </row>
    <row r="30" spans="1:12" ht="15.75" x14ac:dyDescent="0.25">
      <c r="A30" s="84" t="s">
        <v>29</v>
      </c>
      <c r="B30" s="85"/>
      <c r="C30" s="85"/>
      <c r="D30" s="85"/>
      <c r="E30" s="85"/>
      <c r="F30" s="85"/>
      <c r="G30" s="85"/>
      <c r="H30" s="85"/>
      <c r="I30" s="85"/>
      <c r="J30" s="86"/>
      <c r="L30" s="57"/>
    </row>
    <row r="31" spans="1:12" ht="15.75" x14ac:dyDescent="0.25">
      <c r="A31" s="77" t="s">
        <v>30</v>
      </c>
      <c r="B31" s="78"/>
      <c r="C31" s="78"/>
      <c r="D31" s="78"/>
      <c r="E31" s="78"/>
      <c r="F31" s="78"/>
      <c r="G31" s="78"/>
      <c r="H31" s="78"/>
      <c r="I31" s="78"/>
      <c r="J31" s="79"/>
      <c r="K31" s="1"/>
    </row>
    <row r="32" spans="1:12" ht="15" customHeight="1" x14ac:dyDescent="0.25">
      <c r="A32" s="18" t="s">
        <v>31</v>
      </c>
      <c r="B32" s="80" t="s">
        <v>113</v>
      </c>
      <c r="C32" s="80"/>
      <c r="D32" s="80"/>
      <c r="E32" s="80"/>
      <c r="F32" s="80"/>
      <c r="G32" s="80"/>
      <c r="H32" s="80"/>
      <c r="I32" s="80"/>
      <c r="J32" s="81"/>
    </row>
    <row r="33" spans="1:11" ht="30" x14ac:dyDescent="0.25">
      <c r="A33" s="18" t="s">
        <v>32</v>
      </c>
      <c r="B33" s="82" t="s">
        <v>152</v>
      </c>
      <c r="C33" s="82"/>
      <c r="D33" s="82"/>
      <c r="E33" s="82"/>
      <c r="F33" s="82"/>
      <c r="G33" s="82"/>
      <c r="H33" s="82"/>
      <c r="I33" s="82"/>
      <c r="J33" s="83"/>
    </row>
    <row r="34" spans="1:11" x14ac:dyDescent="0.25">
      <c r="A34" s="18" t="s">
        <v>33</v>
      </c>
      <c r="B34" s="137" t="s">
        <v>165</v>
      </c>
      <c r="C34" s="82"/>
      <c r="D34" s="82"/>
      <c r="E34" s="82"/>
      <c r="F34" s="82"/>
      <c r="G34" s="82"/>
      <c r="H34" s="82"/>
      <c r="I34" s="82"/>
      <c r="J34" s="83"/>
    </row>
    <row r="35" spans="1:11" ht="103.35" customHeight="1" x14ac:dyDescent="0.25">
      <c r="A35" s="18" t="s">
        <v>34</v>
      </c>
      <c r="B35" s="82" t="s">
        <v>209</v>
      </c>
      <c r="C35" s="82"/>
      <c r="D35" s="82"/>
      <c r="E35" s="82"/>
      <c r="F35" s="82"/>
      <c r="G35" s="82"/>
      <c r="H35" s="82"/>
      <c r="I35" s="82"/>
      <c r="J35" s="83"/>
    </row>
    <row r="36" spans="1:11" ht="15.75" x14ac:dyDescent="0.25">
      <c r="A36" s="84" t="s">
        <v>35</v>
      </c>
      <c r="B36" s="85"/>
      <c r="C36" s="85"/>
      <c r="D36" s="85"/>
      <c r="E36" s="85"/>
      <c r="F36" s="85"/>
      <c r="G36" s="85"/>
      <c r="H36" s="85"/>
      <c r="I36" s="85"/>
      <c r="J36" s="86"/>
    </row>
    <row r="37" spans="1:11" ht="15.75" x14ac:dyDescent="0.25">
      <c r="A37" s="87" t="s">
        <v>36</v>
      </c>
      <c r="B37" s="88"/>
      <c r="C37" s="88"/>
      <c r="D37" s="88"/>
      <c r="E37" s="88"/>
      <c r="F37" s="88"/>
      <c r="G37" s="88"/>
      <c r="H37" s="88"/>
      <c r="I37" s="88"/>
      <c r="J37" s="89"/>
      <c r="K37" s="1"/>
    </row>
    <row r="38" spans="1:11" ht="27.75" customHeight="1" x14ac:dyDescent="0.25">
      <c r="A38" s="90" t="s">
        <v>43</v>
      </c>
      <c r="B38" s="91"/>
      <c r="C38" s="91"/>
      <c r="D38" s="91"/>
      <c r="E38" s="91"/>
      <c r="F38" s="91"/>
      <c r="G38" s="91"/>
      <c r="H38" s="91"/>
      <c r="I38" s="91"/>
      <c r="J38" s="92"/>
    </row>
    <row r="39" spans="1:11" ht="27.75" customHeight="1" x14ac:dyDescent="0.25">
      <c r="A39" s="24"/>
      <c r="B39" s="24"/>
      <c r="C39" s="24"/>
      <c r="D39" s="24"/>
      <c r="E39" s="24"/>
      <c r="F39" s="24"/>
      <c r="G39" s="24"/>
      <c r="H39" s="24"/>
      <c r="I39" s="24"/>
      <c r="J39" s="24"/>
    </row>
    <row r="40" spans="1:11" ht="30.75" customHeight="1" x14ac:dyDescent="0.25">
      <c r="A40" s="93" t="s">
        <v>44</v>
      </c>
      <c r="B40" s="93"/>
      <c r="C40" s="93"/>
      <c r="D40" s="93"/>
      <c r="E40" s="93"/>
      <c r="F40" s="93"/>
      <c r="G40" s="93"/>
      <c r="H40" s="93"/>
      <c r="I40" s="93"/>
      <c r="J40" s="93"/>
    </row>
    <row r="41" spans="1:11" x14ac:dyDescent="0.25">
      <c r="G41" s="94"/>
      <c r="H41" s="94"/>
      <c r="I41" s="94"/>
      <c r="J41" s="94"/>
    </row>
    <row r="42" spans="1:11" x14ac:dyDescent="0.25">
      <c r="A42" s="25" t="s">
        <v>52</v>
      </c>
      <c r="B42" s="29">
        <f>+Tabla132456[Financiera
(D)]</f>
        <v>694995634</v>
      </c>
      <c r="G42" s="76"/>
      <c r="H42" s="76"/>
      <c r="I42" s="76"/>
      <c r="J42" s="76"/>
    </row>
    <row r="43" spans="1:11" x14ac:dyDescent="0.25">
      <c r="A43" s="25" t="s">
        <v>53</v>
      </c>
      <c r="B43" s="29">
        <f>+Tabla132456[Financiera
(B)]</f>
        <v>628824084.83000004</v>
      </c>
      <c r="G43" s="76"/>
      <c r="H43" s="76"/>
      <c r="I43" s="76"/>
      <c r="J43" s="76"/>
    </row>
    <row r="44" spans="1:11" x14ac:dyDescent="0.25">
      <c r="A44" s="25" t="s">
        <v>54</v>
      </c>
      <c r="B44" s="29">
        <f>+Tabla132456[Financiera 
 (F)]</f>
        <v>433200357.64999998</v>
      </c>
    </row>
  </sheetData>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3:J43"/>
    <mergeCell ref="A31:J31"/>
    <mergeCell ref="B32:J32"/>
    <mergeCell ref="B33:J33"/>
    <mergeCell ref="B34:J34"/>
    <mergeCell ref="B35:J35"/>
    <mergeCell ref="A36:J36"/>
    <mergeCell ref="A37:J37"/>
    <mergeCell ref="A38:J38"/>
    <mergeCell ref="A40:J40"/>
    <mergeCell ref="G41:J41"/>
    <mergeCell ref="G42:J42"/>
  </mergeCells>
  <dataValidations count="16">
    <dataValidation allowBlank="1" sqref="A8" xr:uid="{00000000-0002-0000-0600-000000000000}"/>
    <dataValidation allowBlank="1" showInputMessage="1" prompt="Nombre del capítulo" sqref="B8:J10" xr:uid="{00000000-0002-0000-0600-000001000000}"/>
    <dataValidation allowBlank="1" showInputMessage="1" showErrorMessage="1" prompt="¿A quién va dirigido el programa?, ¿qué característica tiene esta población que requiere ser beneficiada?" sqref="B20:J20" xr:uid="{00000000-0002-0000-0600-000002000000}"/>
    <dataValidation allowBlank="1" showInputMessage="1" showErrorMessage="1" prompt="Nombre del producto" sqref="B32:J32" xr:uid="{00000000-0002-0000-0600-000003000000}"/>
    <dataValidation allowBlank="1" showInputMessage="1" showErrorMessage="1" prompt="¿En qué consiste el producto? su objetivo" sqref="B33:J33" xr:uid="{00000000-0002-0000-0600-000004000000}"/>
    <dataValidation allowBlank="1" showInputMessage="1" showErrorMessage="1" prompt="1. Describir lo plasmado en el presupuesto_x000a_2. Describir lo alcanzado en términos financieros y de producción " sqref="B34:J34" xr:uid="{00000000-0002-0000-0600-000005000000}"/>
    <dataValidation allowBlank="1" showInputMessage="1" showErrorMessage="1" prompt="De existir desvío, explicar razones." sqref="B35:J35" xr:uid="{00000000-0002-0000-0600-000006000000}"/>
    <dataValidation allowBlank="1" showInputMessage="1" showErrorMessage="1" prompt="Oportunidades de mejora identificadas" sqref="A38:J39" xr:uid="{00000000-0002-0000-0600-000007000000}"/>
    <dataValidation allowBlank="1" showInputMessage="1" showErrorMessage="1" prompt="Presupuesto del programa" sqref="A25:C25 F25" xr:uid="{00000000-0002-0000-0600-000008000000}"/>
    <dataValidation allowBlank="1" showInputMessage="1" showErrorMessage="1" prompt="¿En qué consiste el programa?" sqref="B19:J19" xr:uid="{00000000-0002-0000-0600-000009000000}"/>
    <dataValidation allowBlank="1" showInputMessage="1" showErrorMessage="1" prompt="Nombre de cada producto" sqref="A28:A29" xr:uid="{00000000-0002-0000-0600-00000A000000}"/>
    <dataValidation allowBlank="1" showInputMessage="1" showErrorMessage="1" prompt="Nombre del indicador" sqref="B28:B29" xr:uid="{00000000-0002-0000-0600-00000B000000}"/>
    <dataValidation allowBlank="1" showInputMessage="1" showErrorMessage="1" prompt="Meta anual del indicador" sqref="C28:C29 E28:E29" xr:uid="{00000000-0002-0000-0600-00000C000000}"/>
    <dataValidation allowBlank="1" showInputMessage="1" showErrorMessage="1" prompt="Monto presupuestado para el producto" sqref="D28:D29 F28:F29 B42:B43" xr:uid="{00000000-0002-0000-0600-00000D000000}"/>
    <dataValidation allowBlank="1" showInputMessage="1" showErrorMessage="1" prompt="Meta alcanzada en el trimestre" sqref="G28:G29" xr:uid="{00000000-0002-0000-0600-00000E000000}"/>
    <dataValidation allowBlank="1" showInputMessage="1" showErrorMessage="1" prompt="Monto ejecutado en el trimestre" sqref="H28:H29" xr:uid="{00000000-0002-0000-0600-00000F000000}"/>
  </dataValidations>
  <pageMargins left="0.7" right="0.7" top="0.75" bottom="0.75" header="0.3" footer="0.3"/>
  <pageSetup scale="62" orientation="portrait" r:id="rId1"/>
  <ignoredErrors>
    <ignoredError sqref="I29 B42:B44" unlockedFormula="1"/>
  </ignoredError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9"/>
  <sheetViews>
    <sheetView view="pageBreakPreview" topLeftCell="B1" zoomScale="120" zoomScaleNormal="100" zoomScaleSheetLayoutView="120" workbookViewId="0">
      <selection activeCell="B3" sqref="B3:J3"/>
    </sheetView>
  </sheetViews>
  <sheetFormatPr baseColWidth="10" defaultColWidth="11.42578125" defaultRowHeight="15" x14ac:dyDescent="0.25"/>
  <cols>
    <col min="1" max="2" width="23" style="8" customWidth="1"/>
    <col min="3" max="10" width="12.5703125" style="8" customWidth="1"/>
    <col min="11" max="11" width="19.42578125" style="8" customWidth="1"/>
  </cols>
  <sheetData>
    <row r="1" spans="1:11" ht="21.75" thickBot="1" x14ac:dyDescent="0.3">
      <c r="A1" s="19"/>
      <c r="B1" s="117" t="s">
        <v>55</v>
      </c>
      <c r="C1" s="118"/>
      <c r="D1" s="118"/>
      <c r="E1" s="118"/>
      <c r="F1" s="118"/>
      <c r="G1" s="118"/>
      <c r="H1" s="118"/>
      <c r="I1" s="118"/>
      <c r="J1" s="119"/>
      <c r="K1" s="1"/>
    </row>
    <row r="2" spans="1:11" ht="21.75" thickBot="1" x14ac:dyDescent="0.3">
      <c r="A2" s="20"/>
      <c r="B2" s="120" t="s">
        <v>0</v>
      </c>
      <c r="C2" s="121"/>
      <c r="D2" s="120" t="s">
        <v>1</v>
      </c>
      <c r="E2" s="121"/>
      <c r="F2" s="121"/>
      <c r="G2" s="121"/>
      <c r="H2" s="122"/>
      <c r="I2" s="2" t="s">
        <v>2</v>
      </c>
      <c r="J2" s="3" t="s">
        <v>3</v>
      </c>
      <c r="K2" s="1"/>
    </row>
    <row r="3" spans="1:11" ht="36.75" thickBot="1" x14ac:dyDescent="0.3">
      <c r="A3" s="21"/>
      <c r="B3" s="123" t="s">
        <v>4</v>
      </c>
      <c r="C3" s="124"/>
      <c r="D3" s="123"/>
      <c r="E3" s="124"/>
      <c r="F3" s="124"/>
      <c r="G3" s="124"/>
      <c r="H3" s="125"/>
      <c r="I3" s="4" t="s">
        <v>214</v>
      </c>
      <c r="J3" s="5"/>
      <c r="K3" s="1"/>
    </row>
    <row r="4" spans="1:11" x14ac:dyDescent="0.25">
      <c r="A4" s="126"/>
      <c r="B4" s="127"/>
      <c r="C4" s="127"/>
      <c r="D4" s="128"/>
      <c r="E4" s="128"/>
      <c r="F4" s="128"/>
      <c r="G4" s="128"/>
      <c r="H4" s="128"/>
      <c r="I4" s="127"/>
      <c r="J4" s="129"/>
      <c r="K4" s="1"/>
    </row>
    <row r="5" spans="1:11" ht="3" customHeight="1" x14ac:dyDescent="0.25">
      <c r="A5" s="130"/>
      <c r="B5" s="131"/>
      <c r="C5" s="131"/>
      <c r="D5" s="131"/>
      <c r="E5" s="131"/>
      <c r="F5" s="131"/>
      <c r="G5" s="131"/>
      <c r="H5" s="131"/>
      <c r="I5" s="131"/>
      <c r="J5" s="132"/>
      <c r="K5" s="1"/>
    </row>
    <row r="6" spans="1:11" ht="15.75" x14ac:dyDescent="0.25">
      <c r="A6" s="84" t="s">
        <v>5</v>
      </c>
      <c r="B6" s="85"/>
      <c r="C6" s="85"/>
      <c r="D6" s="85"/>
      <c r="E6" s="85"/>
      <c r="F6" s="85"/>
      <c r="G6" s="85"/>
      <c r="H6" s="85"/>
      <c r="I6" s="85"/>
      <c r="J6" s="86"/>
      <c r="K6" s="1"/>
    </row>
    <row r="7" spans="1:11" ht="15.75" x14ac:dyDescent="0.25">
      <c r="A7" s="77" t="s">
        <v>6</v>
      </c>
      <c r="B7" s="78"/>
      <c r="C7" s="78"/>
      <c r="D7" s="78"/>
      <c r="E7" s="78"/>
      <c r="F7" s="78"/>
      <c r="G7" s="78"/>
      <c r="H7" s="78"/>
      <c r="I7" s="78"/>
      <c r="J7" s="79"/>
      <c r="K7" s="1"/>
    </row>
    <row r="8" spans="1:11" x14ac:dyDescent="0.25">
      <c r="A8" s="6" t="s">
        <v>7</v>
      </c>
      <c r="B8" s="114" t="s">
        <v>56</v>
      </c>
      <c r="C8" s="115"/>
      <c r="D8" s="115"/>
      <c r="E8" s="115"/>
      <c r="F8" s="115"/>
      <c r="G8" s="115"/>
      <c r="H8" s="115"/>
      <c r="I8" s="115"/>
      <c r="J8" s="116"/>
      <c r="K8" s="1"/>
    </row>
    <row r="9" spans="1:11" x14ac:dyDescent="0.25">
      <c r="A9" s="22" t="s">
        <v>37</v>
      </c>
      <c r="B9" s="114" t="s">
        <v>62</v>
      </c>
      <c r="C9" s="115"/>
      <c r="D9" s="115"/>
      <c r="E9" s="115"/>
      <c r="F9" s="115"/>
      <c r="G9" s="115"/>
      <c r="H9" s="115"/>
      <c r="I9" s="115"/>
      <c r="J9" s="116"/>
      <c r="K9" s="1"/>
    </row>
    <row r="10" spans="1:11" x14ac:dyDescent="0.25">
      <c r="A10" s="22" t="s">
        <v>38</v>
      </c>
      <c r="B10" s="114" t="s">
        <v>57</v>
      </c>
      <c r="C10" s="115"/>
      <c r="D10" s="115"/>
      <c r="E10" s="115"/>
      <c r="F10" s="115"/>
      <c r="G10" s="115"/>
      <c r="H10" s="115"/>
      <c r="I10" s="115"/>
      <c r="J10" s="116"/>
      <c r="K10" s="1"/>
    </row>
    <row r="11" spans="1:11" ht="52.5" customHeight="1" x14ac:dyDescent="0.25">
      <c r="A11" s="6" t="s">
        <v>8</v>
      </c>
      <c r="B11" s="110" t="s">
        <v>58</v>
      </c>
      <c r="C11" s="111"/>
      <c r="D11" s="111"/>
      <c r="E11" s="111"/>
      <c r="F11" s="111"/>
      <c r="G11" s="111"/>
      <c r="H11" s="111"/>
      <c r="I11" s="111"/>
      <c r="J11" s="112"/>
    </row>
    <row r="12" spans="1:11" ht="42.75" customHeight="1" x14ac:dyDescent="0.25">
      <c r="A12" s="6" t="s">
        <v>9</v>
      </c>
      <c r="B12" s="110" t="s">
        <v>59</v>
      </c>
      <c r="C12" s="111"/>
      <c r="D12" s="111"/>
      <c r="E12" s="111"/>
      <c r="F12" s="111"/>
      <c r="G12" s="111"/>
      <c r="H12" s="111"/>
      <c r="I12" s="111"/>
      <c r="J12" s="112"/>
    </row>
    <row r="13" spans="1:11" ht="15.75" x14ac:dyDescent="0.25">
      <c r="A13" s="84" t="s">
        <v>10</v>
      </c>
      <c r="B13" s="85"/>
      <c r="C13" s="85"/>
      <c r="D13" s="85"/>
      <c r="E13" s="85"/>
      <c r="F13" s="85"/>
      <c r="G13" s="85"/>
      <c r="H13" s="85"/>
      <c r="I13" s="85"/>
      <c r="J13" s="86"/>
    </row>
    <row r="14" spans="1:11" x14ac:dyDescent="0.25">
      <c r="A14" s="6" t="s">
        <v>11</v>
      </c>
      <c r="B14" s="23">
        <v>2</v>
      </c>
      <c r="C14" s="113" t="s">
        <v>60</v>
      </c>
      <c r="D14" s="113"/>
      <c r="E14" s="113"/>
      <c r="F14" s="113"/>
      <c r="G14" s="113"/>
      <c r="H14" s="113"/>
      <c r="I14" s="113"/>
      <c r="J14" s="113"/>
    </row>
    <row r="15" spans="1:11" x14ac:dyDescent="0.25">
      <c r="A15" s="6" t="s">
        <v>12</v>
      </c>
      <c r="B15" s="9">
        <v>2.1</v>
      </c>
      <c r="C15" s="113" t="s">
        <v>61</v>
      </c>
      <c r="D15" s="113"/>
      <c r="E15" s="113"/>
      <c r="F15" s="113"/>
      <c r="G15" s="113"/>
      <c r="H15" s="113"/>
      <c r="I15" s="113"/>
      <c r="J15" s="113"/>
    </row>
    <row r="16" spans="1:11" ht="41.25" customHeight="1" x14ac:dyDescent="0.25">
      <c r="A16" s="6" t="s">
        <v>13</v>
      </c>
      <c r="B16" s="10" t="s">
        <v>63</v>
      </c>
      <c r="C16" s="113" t="s">
        <v>154</v>
      </c>
      <c r="D16" s="113"/>
      <c r="E16" s="113"/>
      <c r="F16" s="113"/>
      <c r="G16" s="113"/>
      <c r="H16" s="113"/>
      <c r="I16" s="113"/>
      <c r="J16" s="113"/>
    </row>
    <row r="17" spans="1:11" ht="15.75" x14ac:dyDescent="0.25">
      <c r="A17" s="84" t="s">
        <v>14</v>
      </c>
      <c r="B17" s="85"/>
      <c r="C17" s="85"/>
      <c r="D17" s="85"/>
      <c r="E17" s="85"/>
      <c r="F17" s="85"/>
      <c r="G17" s="85"/>
      <c r="H17" s="85"/>
      <c r="I17" s="85"/>
      <c r="J17" s="86"/>
    </row>
    <row r="18" spans="1:11" x14ac:dyDescent="0.25">
      <c r="A18" s="6" t="s">
        <v>15</v>
      </c>
      <c r="B18" s="80" t="s">
        <v>158</v>
      </c>
      <c r="C18" s="80"/>
      <c r="D18" s="80"/>
      <c r="E18" s="80"/>
      <c r="F18" s="80"/>
      <c r="G18" s="80"/>
      <c r="H18" s="80"/>
      <c r="I18" s="80"/>
      <c r="J18" s="81"/>
    </row>
    <row r="19" spans="1:11" ht="45" customHeight="1" x14ac:dyDescent="0.25">
      <c r="A19" s="11" t="s">
        <v>16</v>
      </c>
      <c r="B19" s="82" t="s">
        <v>114</v>
      </c>
      <c r="C19" s="82"/>
      <c r="D19" s="82"/>
      <c r="E19" s="82"/>
      <c r="F19" s="82"/>
      <c r="G19" s="82"/>
      <c r="H19" s="82"/>
      <c r="I19" s="82"/>
      <c r="J19" s="83"/>
    </row>
    <row r="20" spans="1:11" x14ac:dyDescent="0.25">
      <c r="A20" s="11" t="s">
        <v>17</v>
      </c>
      <c r="B20" s="82" t="s">
        <v>156</v>
      </c>
      <c r="C20" s="82"/>
      <c r="D20" s="82"/>
      <c r="E20" s="82"/>
      <c r="F20" s="82"/>
      <c r="G20" s="82"/>
      <c r="H20" s="82"/>
      <c r="I20" s="82"/>
      <c r="J20" s="83"/>
    </row>
    <row r="21" spans="1:11" x14ac:dyDescent="0.25">
      <c r="A21" s="11" t="s">
        <v>39</v>
      </c>
      <c r="B21" s="82" t="s">
        <v>157</v>
      </c>
      <c r="C21" s="82"/>
      <c r="D21" s="82"/>
      <c r="E21" s="82"/>
      <c r="F21" s="82"/>
      <c r="G21" s="82"/>
      <c r="H21" s="82"/>
      <c r="I21" s="82"/>
      <c r="J21" s="83"/>
      <c r="K21" s="1"/>
    </row>
    <row r="22" spans="1:11" ht="15.75" x14ac:dyDescent="0.25">
      <c r="A22" s="84" t="s">
        <v>18</v>
      </c>
      <c r="B22" s="85"/>
      <c r="C22" s="85"/>
      <c r="D22" s="85"/>
      <c r="E22" s="85"/>
      <c r="F22" s="85"/>
      <c r="G22" s="85"/>
      <c r="H22" s="85"/>
      <c r="I22" s="85"/>
      <c r="J22" s="86"/>
    </row>
    <row r="23" spans="1:11" ht="15.75" x14ac:dyDescent="0.25">
      <c r="A23" s="77" t="s">
        <v>19</v>
      </c>
      <c r="B23" s="78"/>
      <c r="C23" s="78"/>
      <c r="D23" s="78"/>
      <c r="E23" s="78"/>
      <c r="F23" s="78"/>
      <c r="G23" s="78"/>
      <c r="H23" s="78"/>
      <c r="I23" s="78"/>
      <c r="J23" s="79"/>
      <c r="K23" s="1"/>
    </row>
    <row r="24" spans="1:11" ht="15" customHeight="1" x14ac:dyDescent="0.25">
      <c r="A24" s="95" t="s">
        <v>20</v>
      </c>
      <c r="B24" s="96"/>
      <c r="C24" s="97" t="s">
        <v>21</v>
      </c>
      <c r="D24" s="98"/>
      <c r="E24" s="98"/>
      <c r="F24" s="98" t="s">
        <v>22</v>
      </c>
      <c r="G24" s="98"/>
      <c r="H24" s="96"/>
      <c r="I24" s="97" t="s">
        <v>23</v>
      </c>
      <c r="J24" s="99"/>
    </row>
    <row r="25" spans="1:11" x14ac:dyDescent="0.25">
      <c r="A25" s="100">
        <v>2864746004</v>
      </c>
      <c r="B25" s="101"/>
      <c r="C25" s="102">
        <v>2777762702.5599999</v>
      </c>
      <c r="D25" s="103"/>
      <c r="E25" s="104"/>
      <c r="F25" s="102">
        <v>1967916316.77</v>
      </c>
      <c r="G25" s="103"/>
      <c r="H25" s="104"/>
      <c r="I25" s="105">
        <f>+F25/A25</f>
        <v>0.68694268672413861</v>
      </c>
      <c r="J25" s="106"/>
    </row>
    <row r="26" spans="1:11" ht="15.75" x14ac:dyDescent="0.25">
      <c r="A26" s="77" t="s">
        <v>24</v>
      </c>
      <c r="B26" s="78"/>
      <c r="C26" s="78"/>
      <c r="D26" s="78"/>
      <c r="E26" s="78"/>
      <c r="F26" s="78"/>
      <c r="G26" s="78"/>
      <c r="H26" s="78"/>
      <c r="I26" s="78"/>
      <c r="J26" s="79"/>
      <c r="K26" s="1"/>
    </row>
    <row r="27" spans="1:11" x14ac:dyDescent="0.25">
      <c r="A27" s="7"/>
      <c r="B27"/>
      <c r="C27" s="107" t="s">
        <v>25</v>
      </c>
      <c r="D27" s="108"/>
      <c r="E27" s="107" t="s">
        <v>45</v>
      </c>
      <c r="F27" s="108"/>
      <c r="G27" s="107" t="s">
        <v>40</v>
      </c>
      <c r="H27" s="107"/>
      <c r="I27" s="107" t="s">
        <v>26</v>
      </c>
      <c r="J27" s="109"/>
    </row>
    <row r="28" spans="1:11" ht="38.25" x14ac:dyDescent="0.25">
      <c r="A28" s="12" t="s">
        <v>27</v>
      </c>
      <c r="B28" s="13" t="s">
        <v>28</v>
      </c>
      <c r="C28" s="13" t="s">
        <v>41</v>
      </c>
      <c r="D28" s="13" t="s">
        <v>42</v>
      </c>
      <c r="E28" s="13" t="s">
        <v>46</v>
      </c>
      <c r="F28" s="13" t="s">
        <v>47</v>
      </c>
      <c r="G28" s="13" t="s">
        <v>48</v>
      </c>
      <c r="H28" s="13" t="s">
        <v>49</v>
      </c>
      <c r="I28" s="13" t="s">
        <v>50</v>
      </c>
      <c r="J28" s="14" t="s">
        <v>51</v>
      </c>
      <c r="K28" s="62" t="s">
        <v>189</v>
      </c>
    </row>
    <row r="29" spans="1:11" ht="48" x14ac:dyDescent="0.25">
      <c r="A29" s="68" t="s">
        <v>166</v>
      </c>
      <c r="B29" s="55" t="s">
        <v>159</v>
      </c>
      <c r="C29" s="15">
        <v>166726</v>
      </c>
      <c r="D29" s="28">
        <v>1682175390.99</v>
      </c>
      <c r="E29" s="15">
        <v>166726</v>
      </c>
      <c r="F29" s="28">
        <v>1817515767</v>
      </c>
      <c r="G29" s="69">
        <v>153852</v>
      </c>
      <c r="H29" s="28">
        <v>1144463374.1800001</v>
      </c>
      <c r="I29" s="16">
        <f>IF(G29&gt;0,G29/C29,0)</f>
        <v>0.92278348907788832</v>
      </c>
      <c r="J29" s="17">
        <f>IF(H29&gt;0,H29/D29,0)</f>
        <v>0.68034723389126284</v>
      </c>
      <c r="K29" s="70" t="s">
        <v>190</v>
      </c>
    </row>
    <row r="30" spans="1:11" ht="48" x14ac:dyDescent="0.25">
      <c r="A30" s="68" t="s">
        <v>167</v>
      </c>
      <c r="B30" s="55" t="s">
        <v>170</v>
      </c>
      <c r="C30" s="15">
        <v>940</v>
      </c>
      <c r="D30" s="28">
        <v>4051376</v>
      </c>
      <c r="E30" s="15">
        <v>940</v>
      </c>
      <c r="F30" s="28">
        <v>4051376</v>
      </c>
      <c r="G30" s="69">
        <v>785</v>
      </c>
      <c r="H30" s="28">
        <v>0</v>
      </c>
      <c r="I30" s="16">
        <f>IF(G30&gt;0,G30/C30,0)</f>
        <v>0.83510638297872342</v>
      </c>
      <c r="J30" s="17">
        <f>IF(H30&gt;0,H30/D30,0)</f>
        <v>0</v>
      </c>
      <c r="K30" s="70" t="s">
        <v>190</v>
      </c>
    </row>
    <row r="31" spans="1:11" ht="15.75" x14ac:dyDescent="0.25">
      <c r="A31" s="84" t="s">
        <v>29</v>
      </c>
      <c r="B31" s="85"/>
      <c r="C31" s="85"/>
      <c r="D31" s="85"/>
      <c r="E31" s="85"/>
      <c r="F31" s="85"/>
      <c r="G31" s="85"/>
      <c r="H31" s="85"/>
      <c r="I31" s="85"/>
      <c r="J31" s="86"/>
      <c r="K31" s="1"/>
    </row>
    <row r="32" spans="1:11" ht="15" customHeight="1" x14ac:dyDescent="0.25">
      <c r="A32" s="77" t="s">
        <v>30</v>
      </c>
      <c r="B32" s="78"/>
      <c r="C32" s="78"/>
      <c r="D32" s="78"/>
      <c r="E32" s="78"/>
      <c r="F32" s="78"/>
      <c r="G32" s="78"/>
      <c r="H32" s="78"/>
      <c r="I32" s="78"/>
      <c r="J32" s="79"/>
    </row>
    <row r="33" spans="1:11" x14ac:dyDescent="0.25">
      <c r="A33" s="18" t="s">
        <v>31</v>
      </c>
      <c r="B33" s="80" t="s">
        <v>160</v>
      </c>
      <c r="C33" s="80"/>
      <c r="D33" s="80"/>
      <c r="E33" s="80"/>
      <c r="F33" s="80"/>
      <c r="G33" s="80"/>
      <c r="H33" s="80"/>
      <c r="I33" s="80"/>
      <c r="J33" s="81"/>
    </row>
    <row r="34" spans="1:11" ht="30" x14ac:dyDescent="0.25">
      <c r="A34" s="18" t="s">
        <v>32</v>
      </c>
      <c r="B34" s="82" t="s">
        <v>155</v>
      </c>
      <c r="C34" s="82"/>
      <c r="D34" s="82"/>
      <c r="E34" s="82"/>
      <c r="F34" s="82"/>
      <c r="G34" s="82"/>
      <c r="H34" s="82"/>
      <c r="I34" s="82"/>
      <c r="J34" s="83"/>
    </row>
    <row r="35" spans="1:11" x14ac:dyDescent="0.25">
      <c r="A35" s="18" t="s">
        <v>33</v>
      </c>
      <c r="B35" s="82" t="s">
        <v>186</v>
      </c>
      <c r="C35" s="82"/>
      <c r="D35" s="82"/>
      <c r="E35" s="82"/>
      <c r="F35" s="82"/>
      <c r="G35" s="82"/>
      <c r="H35" s="82"/>
      <c r="I35" s="82"/>
      <c r="J35" s="83"/>
    </row>
    <row r="36" spans="1:11" ht="90" customHeight="1" x14ac:dyDescent="0.25">
      <c r="A36" s="18" t="s">
        <v>34</v>
      </c>
      <c r="B36" s="82" t="s">
        <v>202</v>
      </c>
      <c r="C36" s="82"/>
      <c r="D36" s="82"/>
      <c r="E36" s="82"/>
      <c r="F36" s="82"/>
      <c r="G36" s="82"/>
      <c r="H36" s="82"/>
      <c r="I36" s="82"/>
      <c r="J36" s="83"/>
    </row>
    <row r="37" spans="1:11" x14ac:dyDescent="0.25">
      <c r="A37" s="18" t="s">
        <v>31</v>
      </c>
      <c r="B37" s="51" t="s">
        <v>168</v>
      </c>
      <c r="C37" s="24"/>
      <c r="D37" s="24"/>
      <c r="E37" s="24"/>
      <c r="F37" s="24"/>
      <c r="G37" s="24"/>
      <c r="H37" s="24"/>
      <c r="I37" s="24"/>
      <c r="J37" s="30"/>
    </row>
    <row r="38" spans="1:11" ht="30" x14ac:dyDescent="0.25">
      <c r="A38" s="18" t="s">
        <v>32</v>
      </c>
      <c r="B38" s="51" t="s">
        <v>169</v>
      </c>
      <c r="C38" s="24"/>
      <c r="D38" s="24"/>
      <c r="E38" s="24"/>
      <c r="F38" s="24"/>
      <c r="G38" s="24"/>
      <c r="H38" s="24"/>
      <c r="I38" s="24"/>
      <c r="J38" s="30"/>
    </row>
    <row r="39" spans="1:11" x14ac:dyDescent="0.25">
      <c r="A39" s="18" t="s">
        <v>33</v>
      </c>
      <c r="B39" s="51" t="s">
        <v>187</v>
      </c>
      <c r="C39" s="24"/>
      <c r="D39" s="24"/>
      <c r="E39" s="24"/>
      <c r="F39" s="24"/>
      <c r="G39" s="24"/>
      <c r="H39" s="24"/>
      <c r="I39" s="24"/>
      <c r="J39" s="30"/>
    </row>
    <row r="40" spans="1:11" ht="109.7" customHeight="1" x14ac:dyDescent="0.25">
      <c r="A40" s="18" t="s">
        <v>34</v>
      </c>
      <c r="B40" s="82" t="s">
        <v>203</v>
      </c>
      <c r="C40" s="82"/>
      <c r="D40" s="82"/>
      <c r="E40" s="82"/>
      <c r="F40" s="82"/>
      <c r="G40" s="82"/>
      <c r="H40" s="82"/>
      <c r="I40" s="82"/>
      <c r="J40" s="83"/>
    </row>
    <row r="41" spans="1:11" ht="15.75" x14ac:dyDescent="0.25">
      <c r="A41" s="84" t="s">
        <v>35</v>
      </c>
      <c r="B41" s="85"/>
      <c r="C41" s="85"/>
      <c r="D41" s="85"/>
      <c r="E41" s="85"/>
      <c r="F41" s="85"/>
      <c r="G41" s="85"/>
      <c r="H41" s="85"/>
      <c r="I41" s="85"/>
      <c r="J41" s="86"/>
      <c r="K41" s="1"/>
    </row>
    <row r="42" spans="1:11" ht="27.75" customHeight="1" x14ac:dyDescent="0.25">
      <c r="A42" s="87" t="s">
        <v>36</v>
      </c>
      <c r="B42" s="88"/>
      <c r="C42" s="88"/>
      <c r="D42" s="88"/>
      <c r="E42" s="88"/>
      <c r="F42" s="88"/>
      <c r="G42" s="88"/>
      <c r="H42" s="88"/>
      <c r="I42" s="88"/>
      <c r="J42" s="89"/>
    </row>
    <row r="43" spans="1:11" ht="27.75" customHeight="1" x14ac:dyDescent="0.25">
      <c r="A43" s="90" t="s">
        <v>43</v>
      </c>
      <c r="B43" s="91"/>
      <c r="C43" s="91"/>
      <c r="D43" s="91"/>
      <c r="E43" s="91"/>
      <c r="F43" s="91"/>
      <c r="G43" s="91"/>
      <c r="H43" s="91"/>
      <c r="I43" s="91"/>
      <c r="J43" s="92"/>
    </row>
    <row r="44" spans="1:11" ht="30.75" customHeight="1" x14ac:dyDescent="0.25">
      <c r="A44" s="24"/>
      <c r="B44" s="24"/>
      <c r="C44" s="24"/>
      <c r="D44" s="24"/>
      <c r="E44" s="24"/>
      <c r="F44" s="24"/>
      <c r="G44" s="24"/>
      <c r="H44" s="24"/>
      <c r="I44" s="24"/>
      <c r="J44" s="24"/>
    </row>
    <row r="45" spans="1:11" x14ac:dyDescent="0.25">
      <c r="A45" s="93" t="s">
        <v>44</v>
      </c>
      <c r="B45" s="93"/>
      <c r="C45" s="93"/>
      <c r="D45" s="93"/>
      <c r="E45" s="93"/>
      <c r="F45" s="93"/>
      <c r="G45" s="93"/>
      <c r="H45" s="93"/>
      <c r="I45" s="93"/>
      <c r="J45" s="93"/>
    </row>
    <row r="46" spans="1:11" x14ac:dyDescent="0.25">
      <c r="G46" s="94"/>
      <c r="H46" s="94"/>
      <c r="I46" s="94"/>
      <c r="J46" s="94"/>
    </row>
    <row r="47" spans="1:11" x14ac:dyDescent="0.25">
      <c r="A47" s="25" t="s">
        <v>52</v>
      </c>
      <c r="B47" s="29">
        <f>+SUM(Tabla1324568[Financiera
(D)])</f>
        <v>1821567143</v>
      </c>
      <c r="G47" s="76"/>
      <c r="H47" s="76"/>
      <c r="I47" s="76"/>
      <c r="J47" s="76"/>
    </row>
    <row r="48" spans="1:11" x14ac:dyDescent="0.25">
      <c r="A48" s="25" t="s">
        <v>53</v>
      </c>
      <c r="B48" s="29">
        <f>+SUM(Tabla1324568[Financiera
(B)])</f>
        <v>1686226766.99</v>
      </c>
      <c r="G48" s="76"/>
      <c r="H48" s="76"/>
      <c r="I48" s="76"/>
      <c r="J48" s="76"/>
    </row>
    <row r="49" spans="1:2" x14ac:dyDescent="0.25">
      <c r="A49" s="25" t="s">
        <v>54</v>
      </c>
      <c r="B49" s="29">
        <f>+SUM(Tabla1324568[Financiera 
 (F)])</f>
        <v>1144463374.1800001</v>
      </c>
    </row>
  </sheetData>
  <mergeCells count="52">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8:J48"/>
    <mergeCell ref="A32:J32"/>
    <mergeCell ref="B33:J33"/>
    <mergeCell ref="B34:J34"/>
    <mergeCell ref="B35:J35"/>
    <mergeCell ref="B36:J36"/>
    <mergeCell ref="A41:J41"/>
    <mergeCell ref="A42:J42"/>
    <mergeCell ref="A43:J43"/>
    <mergeCell ref="A45:J45"/>
    <mergeCell ref="G46:J46"/>
    <mergeCell ref="G47:J47"/>
    <mergeCell ref="B40:J40"/>
  </mergeCells>
  <dataValidations xWindow="612" yWindow="570" count="16">
    <dataValidation allowBlank="1" showInputMessage="1" showErrorMessage="1" prompt="Monto presupuestado para el producto" sqref="B47:B48 F28:F30 D28:D30" xr:uid="{00000000-0002-0000-0700-000000000000}"/>
    <dataValidation allowBlank="1" showInputMessage="1" showErrorMessage="1" prompt="¿En qué consiste el programa?" sqref="B19:J19" xr:uid="{00000000-0002-0000-0700-000001000000}"/>
    <dataValidation allowBlank="1" showInputMessage="1" showErrorMessage="1" prompt="Presupuesto del programa" sqref="A25:C25 F25" xr:uid="{00000000-0002-0000-0700-000002000000}"/>
    <dataValidation allowBlank="1" showInputMessage="1" showErrorMessage="1" prompt="Oportunidades de mejora identificadas" sqref="A43:J44" xr:uid="{00000000-0002-0000-0700-000003000000}"/>
    <dataValidation allowBlank="1" showInputMessage="1" showErrorMessage="1" prompt="De existir desvío, explicar razones." sqref="B36:J40" xr:uid="{00000000-0002-0000-0700-000004000000}"/>
    <dataValidation allowBlank="1" showInputMessage="1" showErrorMessage="1" prompt="1. Describir lo plasmado en el presupuesto_x000a_2. Describir lo alcanzado en términos financieros y de producción " sqref="B35:J35" xr:uid="{00000000-0002-0000-0700-000005000000}"/>
    <dataValidation allowBlank="1" showInputMessage="1" showErrorMessage="1" prompt="¿En qué consiste el producto? su objetivo" sqref="B34:J34" xr:uid="{00000000-0002-0000-0700-000006000000}"/>
    <dataValidation allowBlank="1" showInputMessage="1" showErrorMessage="1" prompt="Nombre del producto" sqref="B33:J33" xr:uid="{00000000-0002-0000-0700-000007000000}"/>
    <dataValidation allowBlank="1" showInputMessage="1" showErrorMessage="1" prompt="¿A quién va dirigido el programa?, ¿qué característica tiene esta población que requiere ser beneficiada?" sqref="B20:J20" xr:uid="{00000000-0002-0000-0700-000008000000}"/>
    <dataValidation allowBlank="1" showInputMessage="1" prompt="Nombre del capítulo" sqref="B8:J10" xr:uid="{00000000-0002-0000-0700-000009000000}"/>
    <dataValidation allowBlank="1" sqref="A8" xr:uid="{00000000-0002-0000-0700-00000A000000}"/>
    <dataValidation allowBlank="1" showInputMessage="1" showErrorMessage="1" prompt="Monto ejecutado en el trimestre" sqref="H28:H30" xr:uid="{00000000-0002-0000-0700-00000B000000}"/>
    <dataValidation allowBlank="1" showInputMessage="1" showErrorMessage="1" prompt="Meta alcanzada en el trimestre" sqref="G28:G30" xr:uid="{00000000-0002-0000-0700-00000C000000}"/>
    <dataValidation allowBlank="1" showInputMessage="1" showErrorMessage="1" prompt="Meta anual del indicador" sqref="E28:E30 C28:C30" xr:uid="{00000000-0002-0000-0700-00000D000000}"/>
    <dataValidation allowBlank="1" showInputMessage="1" showErrorMessage="1" prompt="Nombre del indicador" sqref="B28:B30" xr:uid="{00000000-0002-0000-0700-00000E000000}"/>
    <dataValidation allowBlank="1" showInputMessage="1" showErrorMessage="1" prompt="Nombre de cada producto" sqref="A28:A30" xr:uid="{00000000-0002-0000-0700-00000F000000}"/>
  </dataValidations>
  <pageMargins left="0.7" right="0.7" top="0.75" bottom="0.75" header="0.3" footer="0.3"/>
  <pageSetup scale="54" orientation="portrait" r:id="rId1"/>
  <ignoredErrors>
    <ignoredError sqref="I29:J29 I30:J30 B47:B4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Programa 11</vt:lpstr>
      <vt:lpstr>Programa 13</vt:lpstr>
      <vt:lpstr>Programa 14</vt:lpstr>
      <vt:lpstr>Programa 15</vt:lpstr>
      <vt:lpstr>Programa 17</vt:lpstr>
      <vt:lpstr>Programa 18</vt:lpstr>
      <vt:lpstr>Programa 19</vt:lpstr>
      <vt:lpstr>Programa 23</vt:lpstr>
      <vt:lpstr>'Programa 11'!Área_de_impresión</vt:lpstr>
      <vt:lpstr>'Programa 13'!Área_de_impresión</vt:lpstr>
      <vt:lpstr>'Programa 14'!Área_de_impresión</vt:lpstr>
      <vt:lpstr>'Programa 15'!Área_de_impresión</vt:lpstr>
      <vt:lpstr>'Programa 17'!Área_de_impresión</vt:lpstr>
      <vt:lpstr>'Programa 18'!Área_de_impresión</vt:lpstr>
      <vt:lpstr>'Programa 19'!Área_de_impresión</vt:lpstr>
      <vt:lpstr>'Programa 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Massiel Segura</cp:lastModifiedBy>
  <cp:lastPrinted>2022-03-03T19:38:00Z</cp:lastPrinted>
  <dcterms:created xsi:type="dcterms:W3CDTF">2021-03-22T15:50:10Z</dcterms:created>
  <dcterms:modified xsi:type="dcterms:W3CDTF">2022-12-20T13:04:50Z</dcterms:modified>
</cp:coreProperties>
</file>